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2e58dae3b05d7dae08d16b5537c52565a46c1699/47404015227/0fe1b20f-9044-42bc-9127-b330d49312f4/"/>
    </mc:Choice>
  </mc:AlternateContent>
  <xr:revisionPtr revIDLastSave="0" documentId="13_ncr:1_{99E24414-2078-4CFA-98C7-C9D52D0FEA86}" xr6:coauthVersionLast="47" xr6:coauthVersionMax="47" xr10:uidLastSave="{00000000-0000-0000-0000-000000000000}"/>
  <bookViews>
    <workbookView xWindow="-108" yWindow="-108" windowWidth="23256" windowHeight="12576" xr2:uid="{80B99A4A-ACF4-432D-A837-1845AE2A35D7}"/>
  </bookViews>
  <sheets>
    <sheet name="KOOND" sheetId="3" r:id="rId1"/>
  </sheets>
  <definedNames>
    <definedName name="_xlnm._FilterDatabase" localSheetId="0" hidden="1">KOOND!$A$7:$U$272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4" i="3" l="1"/>
  <c r="M114" i="3"/>
  <c r="L114" i="3"/>
  <c r="J5" i="3"/>
  <c r="K5" i="3"/>
  <c r="P5" i="3"/>
  <c r="R5" i="3"/>
  <c r="O9" i="3"/>
  <c r="Q9" i="3" s="1"/>
  <c r="O10" i="3"/>
  <c r="O11" i="3"/>
  <c r="Q11" i="3" s="1"/>
  <c r="O12" i="3"/>
  <c r="Q12" i="3" s="1"/>
  <c r="T12" i="3"/>
  <c r="O13" i="3"/>
  <c r="Q13" i="3" s="1"/>
  <c r="O14" i="3"/>
  <c r="Q14" i="3" s="1"/>
  <c r="O15" i="3"/>
  <c r="Q15" i="3" s="1"/>
  <c r="O16" i="3"/>
  <c r="Q16" i="3" s="1"/>
  <c r="O17" i="3"/>
  <c r="Q17" i="3" s="1"/>
  <c r="O18" i="3"/>
  <c r="Q18" i="3" s="1"/>
  <c r="O19" i="3"/>
  <c r="Q19" i="3" s="1"/>
  <c r="T19" i="3"/>
  <c r="O20" i="3"/>
  <c r="Q20" i="3" s="1"/>
  <c r="O21" i="3"/>
  <c r="Q21" i="3" s="1"/>
  <c r="O22" i="3"/>
  <c r="Q22" i="3" s="1"/>
  <c r="O23" i="3"/>
  <c r="Q23" i="3" s="1"/>
  <c r="O24" i="3"/>
  <c r="Q24" i="3" s="1"/>
  <c r="O25" i="3"/>
  <c r="Q25" i="3" s="1"/>
  <c r="T25" i="3"/>
  <c r="O26" i="3"/>
  <c r="Q26" i="3" s="1"/>
  <c r="O27" i="3"/>
  <c r="Q27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Q33" i="3" s="1"/>
  <c r="T33" i="3"/>
  <c r="O34" i="3"/>
  <c r="Q34" i="3" s="1"/>
  <c r="O35" i="3"/>
  <c r="Q35" i="3" s="1"/>
  <c r="O36" i="3"/>
  <c r="Q36" i="3" s="1"/>
  <c r="O37" i="3"/>
  <c r="Q37" i="3" s="1"/>
  <c r="O38" i="3"/>
  <c r="Q38" i="3" s="1"/>
  <c r="T38" i="3"/>
  <c r="O39" i="3"/>
  <c r="Q39" i="3" s="1"/>
  <c r="O40" i="3"/>
  <c r="Q40" i="3" s="1"/>
  <c r="S40" i="3"/>
  <c r="O41" i="3"/>
  <c r="Q41" i="3" s="1"/>
  <c r="O42" i="3"/>
  <c r="Q42" i="3" s="1"/>
  <c r="O43" i="3"/>
  <c r="Q43" i="3" s="1"/>
  <c r="O44" i="3"/>
  <c r="Q44" i="3" s="1"/>
  <c r="T44" i="3"/>
  <c r="O45" i="3"/>
  <c r="Q45" i="3" s="1"/>
  <c r="O46" i="3"/>
  <c r="Q46" i="3" s="1"/>
  <c r="O47" i="3"/>
  <c r="Q47" i="3" s="1"/>
  <c r="O48" i="3"/>
  <c r="Q48" i="3" s="1"/>
  <c r="T48" i="3"/>
  <c r="O49" i="3"/>
  <c r="Q49" i="3" s="1"/>
  <c r="O50" i="3"/>
  <c r="Q50" i="3" s="1"/>
  <c r="O51" i="3"/>
  <c r="Q51" i="3" s="1"/>
  <c r="O52" i="3"/>
  <c r="Q52" i="3" s="1"/>
  <c r="T52" i="3"/>
  <c r="O53" i="3"/>
  <c r="Q53" i="3" s="1"/>
  <c r="O54" i="3"/>
  <c r="Q54" i="3" s="1"/>
  <c r="O55" i="3"/>
  <c r="Q55" i="3" s="1"/>
  <c r="S55" i="3"/>
  <c r="O56" i="3"/>
  <c r="Q56" i="3" s="1"/>
  <c r="O57" i="3"/>
  <c r="Q57" i="3" s="1"/>
  <c r="O58" i="3"/>
  <c r="Q58" i="3" s="1"/>
  <c r="O59" i="3"/>
  <c r="Q59" i="3" s="1"/>
  <c r="O60" i="3"/>
  <c r="Q60" i="3" s="1"/>
  <c r="O61" i="3"/>
  <c r="Q61" i="3" s="1"/>
  <c r="O62" i="3"/>
  <c r="Q62" i="3" s="1"/>
  <c r="T62" i="3"/>
  <c r="O63" i="3"/>
  <c r="Q63" i="3" s="1"/>
  <c r="O64" i="3"/>
  <c r="Q64" i="3" s="1"/>
  <c r="O65" i="3"/>
  <c r="Q65" i="3" s="1"/>
  <c r="S65" i="3"/>
  <c r="O66" i="3"/>
  <c r="Q66" i="3" s="1"/>
  <c r="O67" i="3"/>
  <c r="Q67" i="3" s="1"/>
  <c r="S67" i="3"/>
  <c r="O68" i="3"/>
  <c r="Q68" i="3" s="1"/>
  <c r="O69" i="3"/>
  <c r="Q69" i="3" s="1"/>
  <c r="O70" i="3"/>
  <c r="Q70" i="3" s="1"/>
  <c r="O71" i="3"/>
  <c r="Q71" i="3" s="1"/>
  <c r="O72" i="3"/>
  <c r="Q72" i="3" s="1"/>
  <c r="O73" i="3"/>
  <c r="Q73" i="3" s="1"/>
  <c r="O74" i="3"/>
  <c r="Q74" i="3" s="1"/>
  <c r="O75" i="3"/>
  <c r="Q75" i="3" s="1"/>
  <c r="S75" i="3"/>
  <c r="O76" i="3"/>
  <c r="Q76" i="3" s="1"/>
  <c r="O77" i="3"/>
  <c r="Q77" i="3" s="1"/>
  <c r="O78" i="3"/>
  <c r="Q78" i="3" s="1"/>
  <c r="T78" i="3"/>
  <c r="O79" i="3"/>
  <c r="Q79" i="3" s="1"/>
  <c r="O80" i="3"/>
  <c r="Q80" i="3" s="1"/>
  <c r="O81" i="3"/>
  <c r="Q81" i="3" s="1"/>
  <c r="S81" i="3"/>
  <c r="O82" i="3"/>
  <c r="Q82" i="3" s="1"/>
  <c r="O83" i="3"/>
  <c r="Q83" i="3" s="1"/>
  <c r="O84" i="3"/>
  <c r="Q84" i="3" s="1"/>
  <c r="O85" i="3"/>
  <c r="Q85" i="3" s="1"/>
  <c r="T85" i="3"/>
  <c r="O86" i="3"/>
  <c r="Q86" i="3" s="1"/>
  <c r="O87" i="3"/>
  <c r="Q87" i="3" s="1"/>
  <c r="O88" i="3"/>
  <c r="Q88" i="3" s="1"/>
  <c r="S88" i="3"/>
  <c r="O89" i="3"/>
  <c r="Q89" i="3" s="1"/>
  <c r="O90" i="3"/>
  <c r="Q90" i="3" s="1"/>
  <c r="O91" i="3"/>
  <c r="Q91" i="3" s="1"/>
  <c r="O92" i="3"/>
  <c r="Q92" i="3" s="1"/>
  <c r="T92" i="3"/>
  <c r="O93" i="3"/>
  <c r="Q93" i="3" s="1"/>
  <c r="O94" i="3"/>
  <c r="Q94" i="3" s="1"/>
  <c r="O95" i="3"/>
  <c r="Q95" i="3" s="1"/>
  <c r="S95" i="3"/>
  <c r="O96" i="3"/>
  <c r="Q96" i="3" s="1"/>
  <c r="O97" i="3"/>
  <c r="Q97" i="3" s="1"/>
  <c r="O98" i="3"/>
  <c r="Q98" i="3" s="1"/>
  <c r="O99" i="3"/>
  <c r="Q99" i="3" s="1"/>
  <c r="O100" i="3"/>
  <c r="Q100" i="3" s="1"/>
  <c r="O101" i="3"/>
  <c r="Q101" i="3" s="1"/>
  <c r="O102" i="3"/>
  <c r="Q102" i="3" s="1"/>
  <c r="T102" i="3"/>
  <c r="O103" i="3"/>
  <c r="Q103" i="3" s="1"/>
  <c r="O104" i="3"/>
  <c r="Q104" i="3" s="1"/>
  <c r="O105" i="3"/>
  <c r="Q105" i="3" s="1"/>
  <c r="O106" i="3"/>
  <c r="Q106" i="3" s="1"/>
  <c r="O107" i="3"/>
  <c r="Q107" i="3" s="1"/>
  <c r="T107" i="3"/>
  <c r="O108" i="3"/>
  <c r="Q108" i="3" s="1"/>
  <c r="O109" i="3"/>
  <c r="Q109" i="3" s="1"/>
  <c r="O110" i="3"/>
  <c r="Q110" i="3" s="1"/>
  <c r="O111" i="3"/>
  <c r="Q111" i="3" s="1"/>
  <c r="T111" i="3"/>
  <c r="O112" i="3"/>
  <c r="Q112" i="3" s="1"/>
  <c r="O113" i="3"/>
  <c r="Q113" i="3" s="1"/>
  <c r="L5" i="3"/>
  <c r="O115" i="3"/>
  <c r="Q115" i="3" s="1"/>
  <c r="O116" i="3"/>
  <c r="Q116" i="3" s="1"/>
  <c r="O117" i="3"/>
  <c r="Q117" i="3" s="1"/>
  <c r="T117" i="3"/>
  <c r="O118" i="3"/>
  <c r="Q118" i="3" s="1"/>
  <c r="O119" i="3"/>
  <c r="Q119" i="3" s="1"/>
  <c r="O120" i="3"/>
  <c r="Q120" i="3" s="1"/>
  <c r="O121" i="3"/>
  <c r="Q121" i="3" s="1"/>
  <c r="T121" i="3"/>
  <c r="O122" i="3"/>
  <c r="Q122" i="3" s="1"/>
  <c r="O123" i="3"/>
  <c r="Q123" i="3" s="1"/>
  <c r="O124" i="3"/>
  <c r="Q124" i="3" s="1"/>
  <c r="O125" i="3"/>
  <c r="Q125" i="3" s="1"/>
  <c r="T125" i="3"/>
  <c r="O126" i="3"/>
  <c r="Q126" i="3" s="1"/>
  <c r="O127" i="3"/>
  <c r="Q127" i="3" s="1"/>
  <c r="O128" i="3"/>
  <c r="Q128" i="3" s="1"/>
  <c r="O129" i="3"/>
  <c r="Q129" i="3" s="1"/>
  <c r="T129" i="3"/>
  <c r="O130" i="3"/>
  <c r="Q130" i="3" s="1"/>
  <c r="O131" i="3"/>
  <c r="Q131" i="3" s="1"/>
  <c r="O132" i="3"/>
  <c r="Q132" i="3" s="1"/>
  <c r="O133" i="3"/>
  <c r="Q133" i="3" s="1"/>
  <c r="O134" i="3"/>
  <c r="Q134" i="3" s="1"/>
  <c r="O135" i="3"/>
  <c r="Q135" i="3" s="1"/>
  <c r="O136" i="3"/>
  <c r="Q136" i="3" s="1"/>
  <c r="N137" i="3"/>
  <c r="O137" i="3" s="1"/>
  <c r="Q137" i="3" s="1"/>
  <c r="O138" i="3"/>
  <c r="Q138" i="3" s="1"/>
  <c r="T138" i="3"/>
  <c r="O139" i="3"/>
  <c r="Q139" i="3" s="1"/>
  <c r="O140" i="3"/>
  <c r="Q140" i="3" s="1"/>
  <c r="O141" i="3"/>
  <c r="Q141" i="3" s="1"/>
  <c r="S141" i="3"/>
  <c r="O142" i="3"/>
  <c r="Q142" i="3" s="1"/>
  <c r="O143" i="3"/>
  <c r="Q143" i="3" s="1"/>
  <c r="O144" i="3"/>
  <c r="Q144" i="3" s="1"/>
  <c r="O145" i="3"/>
  <c r="Q145" i="3" s="1"/>
  <c r="T145" i="3"/>
  <c r="O146" i="3"/>
  <c r="Q146" i="3" s="1"/>
  <c r="O147" i="3"/>
  <c r="Q147" i="3" s="1"/>
  <c r="O148" i="3"/>
  <c r="Q148" i="3" s="1"/>
  <c r="O149" i="3"/>
  <c r="Q149" i="3" s="1"/>
  <c r="S149" i="3"/>
  <c r="O150" i="3"/>
  <c r="Q150" i="3" s="1"/>
  <c r="O151" i="3"/>
  <c r="Q151" i="3" s="1"/>
  <c r="O152" i="3"/>
  <c r="Q152" i="3" s="1"/>
  <c r="O153" i="3"/>
  <c r="Q153" i="3" s="1"/>
  <c r="O154" i="3"/>
  <c r="Q154" i="3" s="1"/>
  <c r="T154" i="3"/>
  <c r="O155" i="3"/>
  <c r="Q155" i="3" s="1"/>
  <c r="T155" i="3"/>
  <c r="O156" i="3"/>
  <c r="Q156" i="3" s="1"/>
  <c r="O157" i="3"/>
  <c r="Q157" i="3" s="1"/>
  <c r="O158" i="3"/>
  <c r="Q158" i="3" s="1"/>
  <c r="S158" i="3"/>
  <c r="O159" i="3"/>
  <c r="Q159" i="3" s="1"/>
  <c r="O160" i="3"/>
  <c r="Q160" i="3" s="1"/>
  <c r="O161" i="3"/>
  <c r="Q161" i="3" s="1"/>
  <c r="T161" i="3"/>
  <c r="O162" i="3"/>
  <c r="Q162" i="3" s="1"/>
  <c r="T162" i="3"/>
  <c r="O163" i="3"/>
  <c r="Q163" i="3" s="1"/>
  <c r="O164" i="3"/>
  <c r="Q164" i="3" s="1"/>
  <c r="O165" i="3"/>
  <c r="Q165" i="3" s="1"/>
  <c r="O166" i="3"/>
  <c r="Q166" i="3" s="1"/>
  <c r="O167" i="3"/>
  <c r="Q167" i="3" s="1"/>
  <c r="O168" i="3"/>
  <c r="Q168" i="3" s="1"/>
  <c r="O169" i="3"/>
  <c r="Q169" i="3" s="1"/>
  <c r="T169" i="3"/>
  <c r="O170" i="3"/>
  <c r="Q170" i="3" s="1"/>
  <c r="O171" i="3"/>
  <c r="Q171" i="3" s="1"/>
  <c r="O172" i="3"/>
  <c r="Q172" i="3" s="1"/>
  <c r="O173" i="3"/>
  <c r="Q173" i="3" s="1"/>
  <c r="O174" i="3"/>
  <c r="Q174" i="3" s="1"/>
  <c r="O175" i="3"/>
  <c r="Q175" i="3" s="1"/>
  <c r="O176" i="3"/>
  <c r="Q176" i="3" s="1"/>
  <c r="T176" i="3"/>
  <c r="O177" i="3"/>
  <c r="Q177" i="3" s="1"/>
  <c r="O178" i="3"/>
  <c r="Q178" i="3" s="1"/>
  <c r="O179" i="3"/>
  <c r="Q179" i="3" s="1"/>
  <c r="O180" i="3"/>
  <c r="Q180" i="3" s="1"/>
  <c r="O181" i="3"/>
  <c r="Q181" i="3" s="1"/>
  <c r="O182" i="3"/>
  <c r="Q182" i="3" s="1"/>
  <c r="O183" i="3"/>
  <c r="Q183" i="3" s="1"/>
  <c r="O184" i="3"/>
  <c r="Q184" i="3" s="1"/>
  <c r="T184" i="3"/>
  <c r="O185" i="3"/>
  <c r="Q185" i="3" s="1"/>
  <c r="O186" i="3"/>
  <c r="Q186" i="3" s="1"/>
  <c r="O187" i="3"/>
  <c r="Q187" i="3" s="1"/>
  <c r="O188" i="3"/>
  <c r="Q188" i="3" s="1"/>
  <c r="T188" i="3"/>
  <c r="O189" i="3"/>
  <c r="Q189" i="3" s="1"/>
  <c r="T189" i="3"/>
  <c r="O190" i="3"/>
  <c r="Q190" i="3" s="1"/>
  <c r="T190" i="3"/>
  <c r="O191" i="3"/>
  <c r="Q191" i="3" s="1"/>
  <c r="T191" i="3"/>
  <c r="O192" i="3"/>
  <c r="Q192" i="3" s="1"/>
  <c r="T192" i="3"/>
  <c r="O193" i="3"/>
  <c r="Q193" i="3" s="1"/>
  <c r="T193" i="3"/>
  <c r="O194" i="3"/>
  <c r="Q194" i="3" s="1"/>
  <c r="T194" i="3"/>
  <c r="O195" i="3"/>
  <c r="Q195" i="3" s="1"/>
  <c r="T195" i="3"/>
  <c r="O196" i="3"/>
  <c r="Q196" i="3" s="1"/>
  <c r="T196" i="3"/>
  <c r="O197" i="3"/>
  <c r="Q197" i="3" s="1"/>
  <c r="T197" i="3"/>
  <c r="O198" i="3"/>
  <c r="Q198" i="3" s="1"/>
  <c r="T198" i="3"/>
  <c r="O199" i="3"/>
  <c r="Q199" i="3" s="1"/>
  <c r="T199" i="3"/>
  <c r="O200" i="3"/>
  <c r="Q200" i="3" s="1"/>
  <c r="T200" i="3"/>
  <c r="O201" i="3"/>
  <c r="Q201" i="3" s="1"/>
  <c r="T201" i="3"/>
  <c r="O202" i="3"/>
  <c r="Q202" i="3" s="1"/>
  <c r="T202" i="3"/>
  <c r="O203" i="3"/>
  <c r="Q203" i="3" s="1"/>
  <c r="T203" i="3"/>
  <c r="O204" i="3"/>
  <c r="Q204" i="3" s="1"/>
  <c r="T204" i="3"/>
  <c r="O205" i="3"/>
  <c r="Q205" i="3" s="1"/>
  <c r="T205" i="3"/>
  <c r="O206" i="3"/>
  <c r="Q206" i="3" s="1"/>
  <c r="T206" i="3"/>
  <c r="O207" i="3"/>
  <c r="Q207" i="3" s="1"/>
  <c r="T207" i="3"/>
  <c r="O208" i="3"/>
  <c r="Q208" i="3" s="1"/>
  <c r="T208" i="3"/>
  <c r="O209" i="3"/>
  <c r="Q209" i="3" s="1"/>
  <c r="T209" i="3"/>
  <c r="O210" i="3"/>
  <c r="Q210" i="3" s="1"/>
  <c r="T210" i="3"/>
  <c r="O211" i="3"/>
  <c r="Q211" i="3" s="1"/>
  <c r="T211" i="3"/>
  <c r="O212" i="3"/>
  <c r="Q212" i="3" s="1"/>
  <c r="T212" i="3"/>
  <c r="O213" i="3"/>
  <c r="Q213" i="3" s="1"/>
  <c r="T213" i="3"/>
  <c r="O214" i="3"/>
  <c r="Q214" i="3" s="1"/>
  <c r="T214" i="3"/>
  <c r="O215" i="3"/>
  <c r="Q215" i="3" s="1"/>
  <c r="T215" i="3"/>
  <c r="O216" i="3"/>
  <c r="Q216" i="3" s="1"/>
  <c r="T216" i="3"/>
  <c r="O217" i="3"/>
  <c r="Q217" i="3" s="1"/>
  <c r="T217" i="3"/>
  <c r="O218" i="3"/>
  <c r="Q218" i="3" s="1"/>
  <c r="T218" i="3"/>
  <c r="O219" i="3"/>
  <c r="Q219" i="3" s="1"/>
  <c r="T219" i="3"/>
  <c r="O220" i="3"/>
  <c r="Q220" i="3" s="1"/>
  <c r="T220" i="3"/>
  <c r="O221" i="3"/>
  <c r="Q221" i="3" s="1"/>
  <c r="T221" i="3"/>
  <c r="O222" i="3"/>
  <c r="Q222" i="3" s="1"/>
  <c r="T222" i="3"/>
  <c r="O223" i="3"/>
  <c r="Q223" i="3" s="1"/>
  <c r="T223" i="3"/>
  <c r="O224" i="3"/>
  <c r="Q224" i="3" s="1"/>
  <c r="O225" i="3"/>
  <c r="Q225" i="3" s="1"/>
  <c r="T225" i="3"/>
  <c r="O226" i="3"/>
  <c r="Q226" i="3" s="1"/>
  <c r="O227" i="3"/>
  <c r="Q227" i="3" s="1"/>
  <c r="O228" i="3"/>
  <c r="Q228" i="3" s="1"/>
  <c r="O229" i="3"/>
  <c r="Q229" i="3" s="1"/>
  <c r="O230" i="3"/>
  <c r="Q230" i="3" s="1"/>
  <c r="O231" i="3"/>
  <c r="Q231" i="3" s="1"/>
  <c r="T231" i="3"/>
  <c r="O232" i="3"/>
  <c r="Q232" i="3" s="1"/>
  <c r="O233" i="3"/>
  <c r="Q233" i="3" s="1"/>
  <c r="O234" i="3"/>
  <c r="Q234" i="3" s="1"/>
  <c r="O235" i="3"/>
  <c r="Q235" i="3" s="1"/>
  <c r="O236" i="3"/>
  <c r="Q236" i="3" s="1"/>
  <c r="T236" i="3"/>
  <c r="O237" i="3"/>
  <c r="Q237" i="3" s="1"/>
  <c r="O238" i="3"/>
  <c r="Q238" i="3" s="1"/>
  <c r="O239" i="3"/>
  <c r="Q239" i="3" s="1"/>
  <c r="S239" i="3"/>
  <c r="O240" i="3"/>
  <c r="Q240" i="3" s="1"/>
  <c r="O241" i="3"/>
  <c r="Q241" i="3" s="1"/>
  <c r="O242" i="3"/>
  <c r="Q242" i="3" s="1"/>
  <c r="O243" i="3"/>
  <c r="Q243" i="3" s="1"/>
  <c r="T243" i="3"/>
  <c r="O244" i="3"/>
  <c r="Q244" i="3" s="1"/>
  <c r="O245" i="3"/>
  <c r="Q245" i="3" s="1"/>
  <c r="O246" i="3"/>
  <c r="Q246" i="3" s="1"/>
  <c r="O247" i="3"/>
  <c r="Q247" i="3" s="1"/>
  <c r="M248" i="3"/>
  <c r="N248" i="3"/>
  <c r="O248" i="3" s="1"/>
  <c r="Q248" i="3" s="1"/>
  <c r="O249" i="3"/>
  <c r="Q249" i="3" s="1"/>
  <c r="O250" i="3"/>
  <c r="Q250" i="3" s="1"/>
  <c r="O251" i="3"/>
  <c r="Q251" i="3" s="1"/>
  <c r="O252" i="3"/>
  <c r="Q252" i="3" s="1"/>
  <c r="O253" i="3"/>
  <c r="Q253" i="3" s="1"/>
  <c r="O254" i="3"/>
  <c r="Q254" i="3" s="1"/>
  <c r="O255" i="3"/>
  <c r="Q255" i="3" s="1"/>
  <c r="T255" i="3"/>
  <c r="O256" i="3"/>
  <c r="Q256" i="3" s="1"/>
  <c r="O257" i="3"/>
  <c r="Q257" i="3" s="1"/>
  <c r="O258" i="3"/>
  <c r="Q258" i="3" s="1"/>
  <c r="O259" i="3"/>
  <c r="Q259" i="3" s="1"/>
  <c r="O260" i="3"/>
  <c r="Q260" i="3" s="1"/>
  <c r="O261" i="3"/>
  <c r="Q261" i="3" s="1"/>
  <c r="O262" i="3"/>
  <c r="Q262" i="3" s="1"/>
  <c r="O263" i="3"/>
  <c r="Q263" i="3" s="1"/>
  <c r="O264" i="3"/>
  <c r="Q264" i="3" s="1"/>
  <c r="O265" i="3"/>
  <c r="Q265" i="3" s="1"/>
  <c r="O266" i="3"/>
  <c r="Q266" i="3" s="1"/>
  <c r="O267" i="3"/>
  <c r="Q267" i="3" s="1"/>
  <c r="O268" i="3"/>
  <c r="Q268" i="3" s="1"/>
  <c r="O269" i="3"/>
  <c r="Q269" i="3" s="1"/>
  <c r="O270" i="3"/>
  <c r="Q270" i="3" s="1"/>
  <c r="O271" i="3"/>
  <c r="Q271" i="3" s="1"/>
  <c r="O272" i="3"/>
  <c r="Q272" i="3" s="1"/>
  <c r="N5" i="3" l="1"/>
  <c r="M5" i="3"/>
  <c r="O114" i="3"/>
  <c r="Q114" i="3" s="1"/>
  <c r="T5" i="3"/>
  <c r="S5" i="3"/>
  <c r="O5" i="3"/>
  <c r="Q10" i="3"/>
  <c r="Q5" i="3" s="1"/>
  <c r="U6" i="3" s="1"/>
</calcChain>
</file>

<file path=xl/sharedStrings.xml><?xml version="1.0" encoding="utf-8"?>
<sst xmlns="http://schemas.openxmlformats.org/spreadsheetml/2006/main" count="2412" uniqueCount="316">
  <si>
    <t>2022. aasta riigieelarve jäägid</t>
  </si>
  <si>
    <t>Jääkide 2023. aastasse üle viimine</t>
  </si>
  <si>
    <t>Reservi tagastatud</t>
  </si>
  <si>
    <t>Valitsemisala</t>
  </si>
  <si>
    <t>Tulemusvaldkond -nimi</t>
  </si>
  <si>
    <t>Programm - nimi</t>
  </si>
  <si>
    <t>Programmi tegevuse kood</t>
  </si>
  <si>
    <t>Programmi tegevuse nimi</t>
  </si>
  <si>
    <t>Majanduslik sisu</t>
  </si>
  <si>
    <t>Eelarve liik</t>
  </si>
  <si>
    <t>Eelarve objekti kood</t>
  </si>
  <si>
    <t>Objekti nimi</t>
  </si>
  <si>
    <t>Lõplik eelarve</t>
  </si>
  <si>
    <t>Üle toodud eelnevast aastast</t>
  </si>
  <si>
    <t xml:space="preserve">Täitmine </t>
  </si>
  <si>
    <t>Kasutamata eelarve jääk</t>
  </si>
  <si>
    <t>Võimalik üle viia järgnevasse aastasse</t>
  </si>
  <si>
    <t>Korraline ülekandmine</t>
  </si>
  <si>
    <t>Ülekandmine kokku</t>
  </si>
  <si>
    <t>Erakorralise käskkirjaga reservi tagastatud (12.04.2023 käskkirja nr 70 alusel)</t>
  </si>
  <si>
    <t xml:space="preserve">Korralise käskkirjaga reservi tagastatud (käesoleva käskkirjaga) </t>
  </si>
  <si>
    <t>(1)</t>
  </si>
  <si>
    <t>(2)</t>
  </si>
  <si>
    <t>(3)</t>
  </si>
  <si>
    <t>(4)=(1)+(2)-(3)</t>
  </si>
  <si>
    <t>(5)</t>
  </si>
  <si>
    <t>(6)</t>
  </si>
  <si>
    <t>(7)</t>
  </si>
  <si>
    <t>(8)=(6)+(7)</t>
  </si>
  <si>
    <t>(9)</t>
  </si>
  <si>
    <t>(10)</t>
  </si>
  <si>
    <t>Majandus- ja Kommunikatsiooniministeeriumi valitsemisala</t>
  </si>
  <si>
    <t>Energeetika</t>
  </si>
  <si>
    <t>Energeetika ja maavarade programm</t>
  </si>
  <si>
    <t>ENEN0101</t>
  </si>
  <si>
    <t>Elektri- ja gaasivarustuse tagamine</t>
  </si>
  <si>
    <t>Kulud</t>
  </si>
  <si>
    <t>20</t>
  </si>
  <si>
    <t/>
  </si>
  <si>
    <t>SE000060</t>
  </si>
  <si>
    <t>RRF</t>
  </si>
  <si>
    <t>SE000003</t>
  </si>
  <si>
    <t>Rahvusvahelised liikmemaksud</t>
  </si>
  <si>
    <t>SE000028</t>
  </si>
  <si>
    <t>Vahendid Riigi Kinnisvara Aktsiaseltsile</t>
  </si>
  <si>
    <t>SR07A064</t>
  </si>
  <si>
    <t>IT vajaku kompenseerimine</t>
  </si>
  <si>
    <t>VR070052</t>
  </si>
  <si>
    <t>Elektri, gaasi ja võrgut. komp.</t>
  </si>
  <si>
    <t>VR070377</t>
  </si>
  <si>
    <t>Võrgutasude kompenseerimine</t>
  </si>
  <si>
    <t>VR070461</t>
  </si>
  <si>
    <t>Gaasi võrgutasude kompenseerimine</t>
  </si>
  <si>
    <t>ENEN0102</t>
  </si>
  <si>
    <t>Transpordikütuse korraldus ja kütusevarude säilitamine</t>
  </si>
  <si>
    <t>SE000080</t>
  </si>
  <si>
    <t>2022 LEA</t>
  </si>
  <si>
    <t>ENEN0103</t>
  </si>
  <si>
    <t>Soojusenergia tõhus tootmine ja ülekanne</t>
  </si>
  <si>
    <t>VR07A093</t>
  </si>
  <si>
    <t>Kaugkütte komp. kodutarbijale</t>
  </si>
  <si>
    <t>ENEN0201</t>
  </si>
  <si>
    <t>Energiatõhususe suurendamine</t>
  </si>
  <si>
    <t>IN070078</t>
  </si>
  <si>
    <t>Elamute elektripaigaldiste ajakohastamin</t>
  </si>
  <si>
    <t>IN070984</t>
  </si>
  <si>
    <t>LEA2022 Energiaühendused</t>
  </si>
  <si>
    <t>ENEN0202</t>
  </si>
  <si>
    <t>Taastuvenergia osakaalu suurendamine lõpptarbimises</t>
  </si>
  <si>
    <t>SR070118</t>
  </si>
  <si>
    <t>RRF tehniline abi</t>
  </si>
  <si>
    <t>ENEN0301</t>
  </si>
  <si>
    <t>Maapõueressursside uurimine ja kasutamine</t>
  </si>
  <si>
    <t>ENEN0302</t>
  </si>
  <si>
    <t>Geoloogiline kaardistamine ja maapõuealane kompetents</t>
  </si>
  <si>
    <t>Infoühiskond</t>
  </si>
  <si>
    <t>Digiühiskonna programm</t>
  </si>
  <si>
    <t>IYDA0101</t>
  </si>
  <si>
    <t>Digiriigi arenguhüpped</t>
  </si>
  <si>
    <t>SR070016</t>
  </si>
  <si>
    <t>Üleriiklik IKT lisategevus</t>
  </si>
  <si>
    <t>SR070135</t>
  </si>
  <si>
    <t>IT vajaku kompenseerimine (2)</t>
  </si>
  <si>
    <t>IYDA0102</t>
  </si>
  <si>
    <t>Digiriigi alusbaasi kindlustamine</t>
  </si>
  <si>
    <t>IN002080</t>
  </si>
  <si>
    <t>2022 LEA IT investeeringud</t>
  </si>
  <si>
    <t>IN005000</t>
  </si>
  <si>
    <t>Muud investeeringud</t>
  </si>
  <si>
    <t>SR070041</t>
  </si>
  <si>
    <t>IT vajaku kompenseerimine 3</t>
  </si>
  <si>
    <t>SR070162</t>
  </si>
  <si>
    <t>Digiriigi kesksed teenused</t>
  </si>
  <si>
    <t>SR070189</t>
  </si>
  <si>
    <t>Struktuurfondide projektide halduskulud</t>
  </si>
  <si>
    <t>SR070233</t>
  </si>
  <si>
    <t>Riigimajade IKT seadmed</t>
  </si>
  <si>
    <t>SR070234</t>
  </si>
  <si>
    <t>Struktuurifondide halduskulud</t>
  </si>
  <si>
    <t>VR070019</t>
  </si>
  <si>
    <t>Krüpteeritud mobiilside lahendus</t>
  </si>
  <si>
    <t>VR070287</t>
  </si>
  <si>
    <t>Küberintsidentide ennetamise kulud</t>
  </si>
  <si>
    <t>IYDA0201</t>
  </si>
  <si>
    <t>Riikliku küberturvalisuse korraldamine</t>
  </si>
  <si>
    <t>IYDA0202</t>
  </si>
  <si>
    <t>Analüüsivõime arendamine</t>
  </si>
  <si>
    <t>IYDA0203</t>
  </si>
  <si>
    <t>Küberturvalisuse tagamine</t>
  </si>
  <si>
    <t>IYDA0301</t>
  </si>
  <si>
    <t>Õigusruumi tagamine</t>
  </si>
  <si>
    <t>IN070067</t>
  </si>
  <si>
    <t>Lairiba jaotusvõrgu ehitamine</t>
  </si>
  <si>
    <t>IYDA0302</t>
  </si>
  <si>
    <t>Juurdepääsuvõrkude väljaarendamine</t>
  </si>
  <si>
    <t>IYDA0303</t>
  </si>
  <si>
    <t>5G taristu ja teenuste arendamine</t>
  </si>
  <si>
    <t>Teadus- ja arendustegevus ning ettevõtlus</t>
  </si>
  <si>
    <t>Teadmussiirde programm</t>
  </si>
  <si>
    <t>TI020101</t>
  </si>
  <si>
    <t>Ettevõtete innovatsiooni-, digi- ja rohepöörde soodustamine</t>
  </si>
  <si>
    <t>IN002000</t>
  </si>
  <si>
    <t>IT investeeringud</t>
  </si>
  <si>
    <t>TI020102</t>
  </si>
  <si>
    <t>Teadus- ja arendusmahuka iduettevõtluse arendamine</t>
  </si>
  <si>
    <t>Ehitus</t>
  </si>
  <si>
    <t>TIEH0101</t>
  </si>
  <si>
    <t>E-ehitus</t>
  </si>
  <si>
    <t>TIEH0102</t>
  </si>
  <si>
    <t>Ehitatud keskkonna ja ehitusvaldkonna kvaliteedi arendamine</t>
  </si>
  <si>
    <t>TIEH0201</t>
  </si>
  <si>
    <t>Eluasemepoliitika</t>
  </si>
  <si>
    <t>IN070068</t>
  </si>
  <si>
    <t>KOV elamufondi investeeringute toetamine</t>
  </si>
  <si>
    <t>IN070077</t>
  </si>
  <si>
    <t>Kodutoetus lasterik perede eluasemet par</t>
  </si>
  <si>
    <t>IN070079</t>
  </si>
  <si>
    <t>Väikeelamute energiatõhususe suurendamin</t>
  </si>
  <si>
    <t>IN070084</t>
  </si>
  <si>
    <t>Korterelamute rekonstrueerimine</t>
  </si>
  <si>
    <t>OR070055</t>
  </si>
  <si>
    <t>Lammutusjäätmete ringlussevõtu uuring</t>
  </si>
  <si>
    <t>SE000099</t>
  </si>
  <si>
    <t>Täiendav eraldis</t>
  </si>
  <si>
    <t>Ettevõtluskeskkond</t>
  </si>
  <si>
    <t>TIEK0101</t>
  </si>
  <si>
    <t>Ettevõtluse arendamise soodustamine</t>
  </si>
  <si>
    <t>VR070169</t>
  </si>
  <si>
    <t>COVID-19 kriisi õigusabikulud</t>
  </si>
  <si>
    <t>VR070194</t>
  </si>
  <si>
    <t>UA sõjast tulenevad sanktsioonid</t>
  </si>
  <si>
    <t>TIEK0102</t>
  </si>
  <si>
    <t>Ettevõtete konkurentsivõime ja ekspordi edendamine</t>
  </si>
  <si>
    <t>IN000099</t>
  </si>
  <si>
    <t>Täiendavad investeeringutoetused</t>
  </si>
  <si>
    <t>SE000050</t>
  </si>
  <si>
    <t>Lisaeelarve 2021</t>
  </si>
  <si>
    <t>TIEK0103</t>
  </si>
  <si>
    <t>Tehnoloogia- ja arendusmahukate investeeringute soodustamine</t>
  </si>
  <si>
    <t>IN005001</t>
  </si>
  <si>
    <t>Suurinvestori investeeringutoetus</t>
  </si>
  <si>
    <t>Transport</t>
  </si>
  <si>
    <t>Transpordi konkurentsivõime ja liikuvuse programm</t>
  </si>
  <si>
    <t>TRTR0301</t>
  </si>
  <si>
    <t>Raudteetransporditaristu arendamine ja korrashoid</t>
  </si>
  <si>
    <t>IN070061</t>
  </si>
  <si>
    <t>Tapa-Narva rt uuendus kiiruseks 135 km/h</t>
  </si>
  <si>
    <t>IN070097</t>
  </si>
  <si>
    <t>Haapsalu raudtee II etapp</t>
  </si>
  <si>
    <t>VR070068</t>
  </si>
  <si>
    <t>EVR tulude-kulude tasakaal 2022</t>
  </si>
  <si>
    <t>VR070336</t>
  </si>
  <si>
    <t>EVR tulude-kulude tasakaal 2021</t>
  </si>
  <si>
    <t>TRTR0302</t>
  </si>
  <si>
    <t>Veetransporditaristu arendamine ja korrashoid</t>
  </si>
  <si>
    <t>SE070003</t>
  </si>
  <si>
    <t>Talvine navigatsioon</t>
  </si>
  <si>
    <t>VR070361</t>
  </si>
  <si>
    <t>2022 talvine navigatsioon</t>
  </si>
  <si>
    <t>TRTR0303</t>
  </si>
  <si>
    <t>Õhutransporditaristu arendamine ja korrashoid</t>
  </si>
  <si>
    <t>IN070065</t>
  </si>
  <si>
    <t>Pärnu lennujaama ümberehitus</t>
  </si>
  <si>
    <t>TRTR0304</t>
  </si>
  <si>
    <t>Maanteetransporditaristu arendamine ja korrashoid</t>
  </si>
  <si>
    <t>IN070804</t>
  </si>
  <si>
    <t>Saaremaa vald, Papissaare tee rek</t>
  </si>
  <si>
    <t>IN070805</t>
  </si>
  <si>
    <t>Saaremaa v, Kuressaare Raudtee tn remont</t>
  </si>
  <si>
    <t>IN070807</t>
  </si>
  <si>
    <t>Põltsamaa vald, Pikk tänav</t>
  </si>
  <si>
    <t>IN070808</t>
  </si>
  <si>
    <t>Narva linn, Tuleviku tänava rek</t>
  </si>
  <si>
    <t>IN070809</t>
  </si>
  <si>
    <t>Narva linn, Linda tänava rek</t>
  </si>
  <si>
    <t>IN070810</t>
  </si>
  <si>
    <t>Narva linn, Malmi tänava rek</t>
  </si>
  <si>
    <t>IN070811</t>
  </si>
  <si>
    <t>Narva-Jõesuu linn, J. Poska tn rek</t>
  </si>
  <si>
    <t>IN070813</t>
  </si>
  <si>
    <t>Haljala vald, Noonu-Annikvere tee</t>
  </si>
  <si>
    <t>IN070814</t>
  </si>
  <si>
    <t>Põlva vald, Vastse-Kuuste Toostuse tee</t>
  </si>
  <si>
    <t>IN070816</t>
  </si>
  <si>
    <t>Elva v, Elva linn Vaikne ja Puiestee tn</t>
  </si>
  <si>
    <t>IN070818</t>
  </si>
  <si>
    <t>Saku vald, Kurtna Vilivere tee</t>
  </si>
  <si>
    <t>IN070821</t>
  </si>
  <si>
    <t>Lääne-Harju v, Paldiski, Peetri tn rek</t>
  </si>
  <si>
    <t>IN070823</t>
  </si>
  <si>
    <t>Haapsalu linn, Tamme tänav</t>
  </si>
  <si>
    <t>IN070824</t>
  </si>
  <si>
    <t>Haapsalu linn, Raudtee tänav</t>
  </si>
  <si>
    <t>IN070825</t>
  </si>
  <si>
    <t>Tallinna linn, Jõe  ja Pronksi tn rek</t>
  </si>
  <si>
    <t>IN070834</t>
  </si>
  <si>
    <t>Narva linn,  Vahtra tn rek</t>
  </si>
  <si>
    <t>IN070835</t>
  </si>
  <si>
    <t>Narva linn, A. A. Tiimanni tn rek</t>
  </si>
  <si>
    <t>IN070836</t>
  </si>
  <si>
    <t>Türi vald, Türi Vabriku pst rek</t>
  </si>
  <si>
    <t>IN070839</t>
  </si>
  <si>
    <t>Põlva vald, Partsi-Meemaste tee</t>
  </si>
  <si>
    <t>IN070840</t>
  </si>
  <si>
    <t>Põlva vald, Tännassilma-Kadaja tee</t>
  </si>
  <si>
    <t>IN070841</t>
  </si>
  <si>
    <t>Põlva vald, Sooküla tee</t>
  </si>
  <si>
    <t>IN070842</t>
  </si>
  <si>
    <t>Setomaa vald, Lobotka-Saekaatri tee</t>
  </si>
  <si>
    <t>IN070844</t>
  </si>
  <si>
    <t>Märjamaa vald, Välja tänav</t>
  </si>
  <si>
    <t>IN070845</t>
  </si>
  <si>
    <t>Elva vald, Rukki-Pöksi tee rek</t>
  </si>
  <si>
    <t>IN070846</t>
  </si>
  <si>
    <t>Saku vald, Tiigi tn rek</t>
  </si>
  <si>
    <t>IN070847</t>
  </si>
  <si>
    <t>Saku vald, Kõrnumäe tee</t>
  </si>
  <si>
    <t>IN070848</t>
  </si>
  <si>
    <t>Kihnu vald, Tuletorni ringi pindamine</t>
  </si>
  <si>
    <t>IN070849</t>
  </si>
  <si>
    <t>Kihnu vald, Linaküla ringi pindamine</t>
  </si>
  <si>
    <t>IN070850</t>
  </si>
  <si>
    <t>Tori vald, Põhja tn</t>
  </si>
  <si>
    <t>IN070852</t>
  </si>
  <si>
    <t>Võru linn, Tallinna mnt T2 Linavabriku</t>
  </si>
  <si>
    <t>IN070853</t>
  </si>
  <si>
    <t>Jõelähtme vald, Sule tee rek</t>
  </si>
  <si>
    <t>IN070854</t>
  </si>
  <si>
    <t>Jõelähtme vald, Kuusiku tee rek</t>
  </si>
  <si>
    <t>IN070857</t>
  </si>
  <si>
    <t>Lääne-Harju v Paldiski Kadaka-Leetse t</t>
  </si>
  <si>
    <t>IN070858</t>
  </si>
  <si>
    <t>Lääne-Harju v, Rummu alevik Soojuse tn</t>
  </si>
  <si>
    <t>IN070861</t>
  </si>
  <si>
    <t>Haapsalu linn, Pullapää tee</t>
  </si>
  <si>
    <t>IN070862</t>
  </si>
  <si>
    <t>Haapsalu linn, Tööstuse tänav</t>
  </si>
  <si>
    <t>SE070001</t>
  </si>
  <si>
    <t>Kohalike teede hoid</t>
  </si>
  <si>
    <t>SR070141</t>
  </si>
  <si>
    <t>Võhma-Kahala kergliiklustee rajamine</t>
  </si>
  <si>
    <t>TRTR0305</t>
  </si>
  <si>
    <t>Keskkonnahoidlikku liikuvust soodustav linnakeskkond</t>
  </si>
  <si>
    <t>TRTR0306</t>
  </si>
  <si>
    <t>Ohutu ja säästlik transpordisüsteem</t>
  </si>
  <si>
    <t>SE070004</t>
  </si>
  <si>
    <t>Ohutusjuurdluse keskus</t>
  </si>
  <si>
    <t>SR070083</t>
  </si>
  <si>
    <t>Reisiparvlaev Estonia uuringuteks</t>
  </si>
  <si>
    <t>SR070101</t>
  </si>
  <si>
    <t>Reisiparvlaev Estonia allveeuuring</t>
  </si>
  <si>
    <t>TRTR0401</t>
  </si>
  <si>
    <t>Liikuvusteenuse arendamine ja soodustamine</t>
  </si>
  <si>
    <t>VR070063</t>
  </si>
  <si>
    <t>Kommertsliinidel tasuta vedamise kohust</t>
  </si>
  <si>
    <t>XX Tulemusvaldkond</t>
  </si>
  <si>
    <t>XX Programm</t>
  </si>
  <si>
    <t>XX010000</t>
  </si>
  <si>
    <t>XX Programmi tegevus</t>
  </si>
  <si>
    <t>Investeeringud</t>
  </si>
  <si>
    <t>IN003000</t>
  </si>
  <si>
    <t>Transpordivahendid</t>
  </si>
  <si>
    <t>IN001000</t>
  </si>
  <si>
    <t>Inventar</t>
  </si>
  <si>
    <t>IN070054</t>
  </si>
  <si>
    <t>VA Rohuküla tootmisbaasi uuendamine</t>
  </si>
  <si>
    <t>IN070057</t>
  </si>
  <si>
    <t>Kose-Mäo neljarealiseks ehitamine</t>
  </si>
  <si>
    <t>IN070058</t>
  </si>
  <si>
    <t>Arbavere puursüdamike hoidla</t>
  </si>
  <si>
    <t>IN070098</t>
  </si>
  <si>
    <t>Rohuküla sadama kai taastamine</t>
  </si>
  <si>
    <t>IN070194</t>
  </si>
  <si>
    <t>Veeteede süvendamine</t>
  </si>
  <si>
    <t>IN070433</t>
  </si>
  <si>
    <t>Riigimaanteede remondi koondprojekt</t>
  </si>
  <si>
    <t>IN070442</t>
  </si>
  <si>
    <t>Tuletornid</t>
  </si>
  <si>
    <t>IN070968</t>
  </si>
  <si>
    <t>Transpordiameti hoonete renoveerimine</t>
  </si>
  <si>
    <t>IN070969</t>
  </si>
  <si>
    <t>Maade soetamine</t>
  </si>
  <si>
    <t>SR070033</t>
  </si>
  <si>
    <t>Struktuurifondide proj-de investeeringud</t>
  </si>
  <si>
    <t>SR070173</t>
  </si>
  <si>
    <t>Keri tuletorni I etapi rek</t>
  </si>
  <si>
    <t>VR070329</t>
  </si>
  <si>
    <t>Riigivõrgu turvalisuse suurendamine</t>
  </si>
  <si>
    <t>Finantseerimistehingud</t>
  </si>
  <si>
    <t>SE000037</t>
  </si>
  <si>
    <t>Fondide haldamine</t>
  </si>
  <si>
    <t>kontrollsumma</t>
  </si>
  <si>
    <t>Erakorraline ülekandmine</t>
  </si>
  <si>
    <t>Tagastame eelarvesse, sest ei saa enam üle kanda</t>
  </si>
  <si>
    <t>Lisa 1</t>
  </si>
  <si>
    <t>Majandus- ja infotehnoloogiaministri, kliimaministri ning regionaalministri käskkirja „Majandus- ja Kommunikatsiooniministeeriumi valitsemisala 2022. eelarveaastal kasutamata jäänud vahendite 2023. eelarveaastasse ülekandmine“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</si>
</sst>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color indexed="8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5" fillId="0" borderId="0" xfId="0" applyFont="1"/>
    <xf numFmtId="3" fontId="5" fillId="0" borderId="0" xfId="0" applyNumberFormat="1" applyFont="1"/>
    <xf numFmtId="0" fontId="6" fillId="0" borderId="0" xfId="1" applyFont="1"/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4" fontId="8" fillId="4" borderId="10" xfId="1" applyNumberFormat="1" applyFont="1" applyFill="1" applyBorder="1" applyAlignment="1">
      <alignment horizontal="center" vertical="center" wrapText="1"/>
    </xf>
    <xf numFmtId="3" fontId="8" fillId="4" borderId="10" xfId="1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quotePrefix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3" applyFont="1" applyAlignment="1">
      <alignment vertical="center"/>
    </xf>
    <xf numFmtId="3" fontId="11" fillId="0" borderId="0" xfId="3" applyNumberFormat="1" applyFont="1" applyAlignment="1">
      <alignment vertical="center"/>
    </xf>
    <xf numFmtId="49" fontId="11" fillId="0" borderId="0" xfId="1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3" fontId="0" fillId="0" borderId="0" xfId="0" applyNumberFormat="1"/>
    <xf numFmtId="0" fontId="12" fillId="0" borderId="0" xfId="0" applyFont="1"/>
    <xf numFmtId="4" fontId="8" fillId="7" borderId="0" xfId="1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right"/>
    </xf>
    <xf numFmtId="3" fontId="14" fillId="0" borderId="0" xfId="0" applyNumberFormat="1" applyFont="1"/>
    <xf numFmtId="3" fontId="9" fillId="5" borderId="12" xfId="5" applyNumberFormat="1" applyFont="1" applyFill="1" applyBorder="1" applyAlignment="1" applyProtection="1">
      <alignment horizontal="center" vertical="center" wrapText="1"/>
      <protection locked="0"/>
    </xf>
    <xf numFmtId="3" fontId="9" fillId="5" borderId="11" xfId="5" applyNumberFormat="1" applyFont="1" applyFill="1" applyBorder="1" applyAlignment="1" applyProtection="1">
      <alignment horizontal="center" vertical="center" wrapText="1"/>
      <protection locked="0"/>
    </xf>
    <xf numFmtId="3" fontId="8" fillId="3" borderId="10" xfId="5" applyNumberFormat="1" applyFont="1" applyFill="1" applyBorder="1" applyAlignment="1" applyProtection="1">
      <alignment horizontal="center" vertical="center" wrapText="1"/>
      <protection locked="0"/>
    </xf>
    <xf numFmtId="3" fontId="8" fillId="3" borderId="9" xfId="5" applyNumberFormat="1" applyFont="1" applyFill="1" applyBorder="1" applyAlignment="1" applyProtection="1">
      <alignment horizontal="center" vertical="center" wrapText="1"/>
      <protection locked="0"/>
    </xf>
    <xf numFmtId="3" fontId="8" fillId="3" borderId="8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wrapText="1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3" fontId="6" fillId="4" borderId="1" xfId="1" applyNumberFormat="1" applyFont="1" applyFill="1" applyBorder="1" applyAlignment="1">
      <alignment horizontal="center" wrapText="1"/>
    </xf>
    <xf numFmtId="3" fontId="6" fillId="4" borderId="2" xfId="1" applyNumberFormat="1" applyFont="1" applyFill="1" applyBorder="1" applyAlignment="1">
      <alignment horizontal="center" wrapText="1"/>
    </xf>
    <xf numFmtId="3" fontId="6" fillId="4" borderId="3" xfId="1" applyNumberFormat="1" applyFont="1" applyFill="1" applyBorder="1" applyAlignment="1">
      <alignment horizontal="center" wrapText="1"/>
    </xf>
    <xf numFmtId="3" fontId="7" fillId="5" borderId="4" xfId="0" applyNumberFormat="1" applyFont="1" applyFill="1" applyBorder="1" applyAlignment="1">
      <alignment horizontal="center"/>
    </xf>
    <xf numFmtId="3" fontId="7" fillId="5" borderId="5" xfId="0" applyNumberFormat="1" applyFont="1" applyFill="1" applyBorder="1" applyAlignment="1">
      <alignment horizontal="center"/>
    </xf>
  </cellXfs>
  <cellStyles count="6">
    <cellStyle name="Normaallaad" xfId="0" builtinId="0"/>
    <cellStyle name="Normaallaad 2" xfId="1" xr:uid="{3619A297-F5C5-4329-A615-C158E5275B9F}"/>
    <cellStyle name="Normaallaad 3" xfId="3" xr:uid="{75B63057-5090-4DF0-8883-24A0E6B342A2}"/>
    <cellStyle name="Normal 25 9" xfId="2" xr:uid="{B6DB4A7B-B8CA-4B65-9906-ECC57DAF5727}"/>
    <cellStyle name="Normal 25 9 2" xfId="4" xr:uid="{22CCACFB-0C86-4BD7-9294-0CDB10855DC5}"/>
    <cellStyle name="Normal 25 9 3" xfId="5" xr:uid="{58CD1DBB-289D-4444-939B-E11616D8D4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F825-1437-4AAE-A3F6-DAE8B7787F3C}">
  <dimension ref="A1:V277"/>
  <sheetViews>
    <sheetView tabSelected="1" topLeftCell="B1" workbookViewId="0">
      <selection activeCell="N115" sqref="N115"/>
    </sheetView>
  </sheetViews>
  <sheetFormatPr defaultRowHeight="14.4" x14ac:dyDescent="0.3"/>
  <cols>
    <col min="1" max="1" width="14.109375" bestFit="1" customWidth="1"/>
    <col min="2" max="2" width="11.88671875" customWidth="1"/>
    <col min="3" max="3" width="20.5546875" customWidth="1"/>
    <col min="4" max="4" width="11.44140625" customWidth="1"/>
    <col min="5" max="5" width="29.109375" customWidth="1"/>
    <col min="6" max="6" width="8.33203125" customWidth="1"/>
    <col min="7" max="7" width="6" customWidth="1"/>
    <col min="8" max="8" width="10.109375" customWidth="1"/>
    <col min="9" max="9" width="31.5546875" customWidth="1"/>
    <col min="10" max="10" width="13.109375" customWidth="1"/>
    <col min="11" max="12" width="11.5546875" customWidth="1"/>
    <col min="13" max="13" width="11.6640625" customWidth="1"/>
    <col min="14" max="16" width="12.44140625" customWidth="1"/>
    <col min="17" max="17" width="12.44140625" style="21" customWidth="1"/>
    <col min="18" max="19" width="12.5546875" customWidth="1"/>
    <col min="20" max="20" width="10.6640625" hidden="1" customWidth="1"/>
    <col min="21" max="21" width="12.44140625" hidden="1" customWidth="1"/>
    <col min="22" max="22" width="13.33203125" customWidth="1"/>
  </cols>
  <sheetData>
    <row r="1" spans="1:22" x14ac:dyDescent="0.3">
      <c r="S1" s="24" t="s">
        <v>314</v>
      </c>
    </row>
    <row r="2" spans="1:22" x14ac:dyDescent="0.3">
      <c r="K2" s="31" t="s">
        <v>315</v>
      </c>
      <c r="L2" s="31"/>
      <c r="M2" s="31"/>
      <c r="N2" s="31"/>
      <c r="O2" s="31"/>
      <c r="P2" s="31"/>
      <c r="Q2" s="31"/>
      <c r="R2" s="31"/>
      <c r="S2" s="31"/>
    </row>
    <row r="3" spans="1:22" x14ac:dyDescent="0.3">
      <c r="K3" s="31"/>
      <c r="L3" s="31"/>
      <c r="M3" s="31"/>
      <c r="N3" s="31"/>
      <c r="O3" s="31"/>
      <c r="P3" s="31"/>
      <c r="Q3" s="31"/>
      <c r="R3" s="31"/>
      <c r="S3" s="31"/>
    </row>
    <row r="5" spans="1:22" s="1" customFormat="1" ht="15" thickBot="1" x14ac:dyDescent="0.35">
      <c r="H5" s="2"/>
      <c r="J5" s="2">
        <f t="shared" ref="J5:T5" si="0">+SUBTOTAL(9, J9:J272)</f>
        <v>-1096562111.847744</v>
      </c>
      <c r="K5" s="2">
        <f t="shared" si="0"/>
        <v>-151815603.28900018</v>
      </c>
      <c r="L5" s="2">
        <f t="shared" si="0"/>
        <v>-874432438.8983165</v>
      </c>
      <c r="M5" s="2">
        <f t="shared" si="0"/>
        <v>-222129672.94942725</v>
      </c>
      <c r="N5" s="2">
        <f t="shared" si="0"/>
        <v>-219015307.31504267</v>
      </c>
      <c r="O5" s="2">
        <f t="shared" si="0"/>
        <v>-83378989.298720926</v>
      </c>
      <c r="P5" s="2">
        <f t="shared" si="0"/>
        <v>-116003035.01632175</v>
      </c>
      <c r="Q5" s="2">
        <f t="shared" si="0"/>
        <v>-199382024.31504267</v>
      </c>
      <c r="R5" s="2">
        <f t="shared" si="0"/>
        <v>-19647420.129969999</v>
      </c>
      <c r="S5" s="2">
        <f t="shared" si="0"/>
        <v>-905383.08037004655</v>
      </c>
      <c r="T5" s="2">
        <f t="shared" si="0"/>
        <v>-2194846.2590800398</v>
      </c>
      <c r="U5" s="22" t="s">
        <v>311</v>
      </c>
      <c r="V5" s="2"/>
    </row>
    <row r="6" spans="1:22" ht="15" thickBot="1" x14ac:dyDescent="0.35">
      <c r="D6" s="3"/>
      <c r="E6" s="3"/>
      <c r="H6" s="3"/>
      <c r="I6" s="3"/>
      <c r="J6" s="32" t="s">
        <v>0</v>
      </c>
      <c r="K6" s="33"/>
      <c r="L6" s="33"/>
      <c r="M6" s="33"/>
      <c r="N6" s="34"/>
      <c r="O6" s="35" t="s">
        <v>1</v>
      </c>
      <c r="P6" s="36"/>
      <c r="Q6" s="37"/>
      <c r="R6" s="38" t="s">
        <v>2</v>
      </c>
      <c r="S6" s="39"/>
      <c r="U6" s="2">
        <f>+Q5+R14+R28+S149+1</f>
        <v>-219015306.71504268</v>
      </c>
    </row>
    <row r="7" spans="1:22" ht="108" customHeight="1" thickBot="1" x14ac:dyDescent="0.35">
      <c r="A7" s="4" t="s">
        <v>3</v>
      </c>
      <c r="B7" s="5" t="s">
        <v>4</v>
      </c>
      <c r="C7" s="6" t="s">
        <v>5</v>
      </c>
      <c r="D7" s="6" t="s">
        <v>6</v>
      </c>
      <c r="E7" s="6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30" t="s">
        <v>12</v>
      </c>
      <c r="K7" s="29" t="s">
        <v>13</v>
      </c>
      <c r="L7" s="29" t="s">
        <v>14</v>
      </c>
      <c r="M7" s="29" t="s">
        <v>15</v>
      </c>
      <c r="N7" s="28" t="s">
        <v>16</v>
      </c>
      <c r="O7" s="7" t="s">
        <v>17</v>
      </c>
      <c r="P7" s="7" t="s">
        <v>312</v>
      </c>
      <c r="Q7" s="8" t="s">
        <v>18</v>
      </c>
      <c r="R7" s="27" t="s">
        <v>19</v>
      </c>
      <c r="S7" s="26" t="s">
        <v>20</v>
      </c>
      <c r="T7" s="23" t="s">
        <v>313</v>
      </c>
    </row>
    <row r="8" spans="1:22" ht="17.399999999999999" customHeight="1" x14ac:dyDescent="0.3">
      <c r="A8" s="9"/>
      <c r="B8" s="9"/>
      <c r="C8" s="9"/>
      <c r="D8" s="9"/>
      <c r="E8" s="9"/>
      <c r="F8" s="9"/>
      <c r="G8" s="9"/>
      <c r="H8" s="9"/>
      <c r="I8" s="9"/>
      <c r="J8" s="10" t="s">
        <v>21</v>
      </c>
      <c r="K8" s="10" t="s">
        <v>22</v>
      </c>
      <c r="L8" s="11" t="s">
        <v>23</v>
      </c>
      <c r="M8" s="10" t="s">
        <v>24</v>
      </c>
      <c r="N8" s="11" t="s">
        <v>25</v>
      </c>
      <c r="O8" s="11" t="s">
        <v>26</v>
      </c>
      <c r="P8" s="11" t="s">
        <v>27</v>
      </c>
      <c r="Q8" s="12" t="s">
        <v>28</v>
      </c>
      <c r="R8" s="11" t="s">
        <v>29</v>
      </c>
      <c r="S8" s="11" t="s">
        <v>30</v>
      </c>
    </row>
    <row r="9" spans="1:22" s="13" customFormat="1" ht="13.8" x14ac:dyDescent="0.25">
      <c r="A9" s="13" t="s">
        <v>31</v>
      </c>
      <c r="B9" s="13" t="s">
        <v>32</v>
      </c>
      <c r="C9" s="13" t="s">
        <v>33</v>
      </c>
      <c r="D9" s="13" t="s">
        <v>34</v>
      </c>
      <c r="E9" s="13" t="s">
        <v>35</v>
      </c>
      <c r="F9" s="13" t="s">
        <v>36</v>
      </c>
      <c r="G9" s="13" t="s">
        <v>37</v>
      </c>
      <c r="H9" s="13" t="s">
        <v>38</v>
      </c>
      <c r="I9" s="13" t="s">
        <v>38</v>
      </c>
      <c r="J9" s="14">
        <v>-340655.44252005289</v>
      </c>
      <c r="K9" s="14">
        <v>-13324.999999999998</v>
      </c>
      <c r="L9" s="14">
        <v>-276792.3065922556</v>
      </c>
      <c r="M9" s="14">
        <v>-63863.135927797368</v>
      </c>
      <c r="N9" s="14">
        <v>-63863.135927797368</v>
      </c>
      <c r="O9" s="14">
        <f>+N9-P9</f>
        <v>-63863.135927797368</v>
      </c>
      <c r="Q9" s="14">
        <f t="shared" ref="Q9:Q72" si="1">+O9+P9</f>
        <v>-63863.135927797368</v>
      </c>
      <c r="R9" s="15"/>
      <c r="S9" s="15"/>
      <c r="U9" s="14"/>
    </row>
    <row r="10" spans="1:22" s="13" customFormat="1" ht="13.8" x14ac:dyDescent="0.25">
      <c r="A10" s="13" t="s">
        <v>31</v>
      </c>
      <c r="B10" s="13" t="s">
        <v>32</v>
      </c>
      <c r="C10" s="13" t="s">
        <v>33</v>
      </c>
      <c r="D10" s="13" t="s">
        <v>34</v>
      </c>
      <c r="E10" s="13" t="s">
        <v>35</v>
      </c>
      <c r="F10" s="13" t="s">
        <v>36</v>
      </c>
      <c r="G10" s="13" t="s">
        <v>37</v>
      </c>
      <c r="H10" s="13" t="s">
        <v>39</v>
      </c>
      <c r="I10" s="13" t="s">
        <v>40</v>
      </c>
      <c r="J10" s="14">
        <v>-8163.4783160919551</v>
      </c>
      <c r="K10" s="14">
        <v>0</v>
      </c>
      <c r="L10" s="14">
        <v>-7839.5688351342178</v>
      </c>
      <c r="M10" s="14">
        <v>-323.90948095773774</v>
      </c>
      <c r="N10" s="14">
        <v>-323.90948095773774</v>
      </c>
      <c r="O10" s="14">
        <f>+N10-P10</f>
        <v>-323.90948095773774</v>
      </c>
      <c r="Q10" s="14">
        <f t="shared" si="1"/>
        <v>-323.90948095773774</v>
      </c>
      <c r="R10" s="15"/>
      <c r="S10" s="15"/>
      <c r="U10" s="14"/>
    </row>
    <row r="11" spans="1:22" s="13" customFormat="1" ht="13.8" x14ac:dyDescent="0.25">
      <c r="A11" s="13" t="s">
        <v>31</v>
      </c>
      <c r="B11" s="13" t="s">
        <v>32</v>
      </c>
      <c r="C11" s="13" t="s">
        <v>33</v>
      </c>
      <c r="D11" s="13" t="s">
        <v>34</v>
      </c>
      <c r="E11" s="13" t="s">
        <v>35</v>
      </c>
      <c r="F11" s="13" t="s">
        <v>36</v>
      </c>
      <c r="G11" s="13" t="s">
        <v>37</v>
      </c>
      <c r="H11" s="13" t="s">
        <v>41</v>
      </c>
      <c r="I11" s="13" t="s">
        <v>42</v>
      </c>
      <c r="J11" s="14">
        <v>-30706.374</v>
      </c>
      <c r="K11" s="14">
        <v>-5.024</v>
      </c>
      <c r="L11" s="14">
        <v>-23876.098420000002</v>
      </c>
      <c r="M11" s="14">
        <v>-6830.2755799999995</v>
      </c>
      <c r="N11" s="14">
        <v>-6830.2755799999995</v>
      </c>
      <c r="O11" s="14">
        <f>+N11-P11</f>
        <v>-0.27557999999953608</v>
      </c>
      <c r="P11" s="16">
        <v>-6830</v>
      </c>
      <c r="Q11" s="14">
        <f t="shared" si="1"/>
        <v>-6830.2755799999995</v>
      </c>
      <c r="R11" s="17"/>
      <c r="S11" s="17"/>
      <c r="T11" s="16"/>
      <c r="U11" s="14"/>
    </row>
    <row r="12" spans="1:22" s="13" customFormat="1" ht="13.8" x14ac:dyDescent="0.25">
      <c r="A12" s="13" t="s">
        <v>31</v>
      </c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13" t="s">
        <v>43</v>
      </c>
      <c r="I12" s="13" t="s">
        <v>44</v>
      </c>
      <c r="J12" s="14">
        <v>-51.022041059437754</v>
      </c>
      <c r="K12" s="14">
        <v>0</v>
      </c>
      <c r="L12" s="14">
        <v>-28.870442017595053</v>
      </c>
      <c r="M12" s="14">
        <v>-22.151599041842701</v>
      </c>
      <c r="N12" s="14">
        <v>0</v>
      </c>
      <c r="O12" s="14">
        <f>+N12-P12</f>
        <v>0</v>
      </c>
      <c r="Q12" s="14">
        <f t="shared" si="1"/>
        <v>0</v>
      </c>
      <c r="R12" s="15"/>
      <c r="S12" s="15"/>
      <c r="T12" s="16">
        <f>+M12</f>
        <v>-22.151599041842701</v>
      </c>
      <c r="U12" s="14"/>
    </row>
    <row r="13" spans="1:22" s="13" customFormat="1" ht="13.8" x14ac:dyDescent="0.25">
      <c r="A13" s="13" t="s">
        <v>31</v>
      </c>
      <c r="B13" s="13" t="s">
        <v>32</v>
      </c>
      <c r="C13" s="13" t="s">
        <v>33</v>
      </c>
      <c r="D13" s="13" t="s">
        <v>34</v>
      </c>
      <c r="E13" s="13" t="s">
        <v>35</v>
      </c>
      <c r="F13" s="13" t="s">
        <v>36</v>
      </c>
      <c r="G13" s="13" t="s">
        <v>37</v>
      </c>
      <c r="H13" s="13" t="s">
        <v>45</v>
      </c>
      <c r="I13" s="13" t="s">
        <v>46</v>
      </c>
      <c r="J13" s="14">
        <v>-5186.3461538461543</v>
      </c>
      <c r="K13" s="14">
        <v>0</v>
      </c>
      <c r="L13" s="14">
        <v>-103.7550068135279</v>
      </c>
      <c r="M13" s="14">
        <v>-5082.5911470326255</v>
      </c>
      <c r="N13" s="14">
        <v>-5082.5911470326255</v>
      </c>
      <c r="O13" s="14">
        <f>+N13-P13</f>
        <v>-1425.2491145326248</v>
      </c>
      <c r="P13" s="14">
        <v>-3657.3420325000006</v>
      </c>
      <c r="Q13" s="14">
        <f t="shared" si="1"/>
        <v>-5082.5911470326255</v>
      </c>
      <c r="R13" s="17"/>
      <c r="S13" s="17"/>
      <c r="U13" s="14"/>
    </row>
    <row r="14" spans="1:22" s="13" customFormat="1" ht="13.8" x14ac:dyDescent="0.25">
      <c r="A14" s="13" t="s">
        <v>31</v>
      </c>
      <c r="B14" s="13" t="s">
        <v>32</v>
      </c>
      <c r="C14" s="13" t="s">
        <v>33</v>
      </c>
      <c r="D14" s="13" t="s">
        <v>34</v>
      </c>
      <c r="E14" s="13" t="s">
        <v>35</v>
      </c>
      <c r="F14" s="13" t="s">
        <v>36</v>
      </c>
      <c r="G14" s="13" t="s">
        <v>37</v>
      </c>
      <c r="H14" s="13" t="s">
        <v>47</v>
      </c>
      <c r="I14" s="13" t="s">
        <v>48</v>
      </c>
      <c r="J14" s="14">
        <v>-43239333</v>
      </c>
      <c r="K14" s="14">
        <v>0</v>
      </c>
      <c r="L14" s="14">
        <v>-26255796.859990001</v>
      </c>
      <c r="M14" s="14">
        <v>-16983536.140009999</v>
      </c>
      <c r="N14" s="14">
        <v>-16983536.140009999</v>
      </c>
      <c r="O14" s="14">
        <f>+N14-P14-R14</f>
        <v>-80000.140009999275</v>
      </c>
      <c r="Q14" s="14">
        <f t="shared" si="1"/>
        <v>-80000.140009999275</v>
      </c>
      <c r="R14" s="14">
        <v>-16903536</v>
      </c>
      <c r="S14" s="17"/>
      <c r="T14" s="16"/>
      <c r="U14" s="14"/>
    </row>
    <row r="15" spans="1:22" s="13" customFormat="1" ht="13.8" x14ac:dyDescent="0.25">
      <c r="A15" s="13" t="s">
        <v>31</v>
      </c>
      <c r="B15" s="13" t="s">
        <v>32</v>
      </c>
      <c r="C15" s="13" t="s">
        <v>33</v>
      </c>
      <c r="D15" s="13" t="s">
        <v>34</v>
      </c>
      <c r="E15" s="13" t="s">
        <v>35</v>
      </c>
      <c r="F15" s="13" t="s">
        <v>36</v>
      </c>
      <c r="G15" s="13" t="s">
        <v>37</v>
      </c>
      <c r="H15" s="13" t="s">
        <v>49</v>
      </c>
      <c r="I15" s="13" t="s">
        <v>50</v>
      </c>
      <c r="J15" s="14">
        <v>-54682052.089980006</v>
      </c>
      <c r="K15" s="14">
        <v>-54682052.090000004</v>
      </c>
      <c r="L15" s="14">
        <v>-54682051.999999993</v>
      </c>
      <c r="M15" s="14">
        <v>-8.998001366853714E-2</v>
      </c>
      <c r="N15" s="14">
        <v>0</v>
      </c>
      <c r="O15" s="14">
        <f t="shared" ref="O15:O27" si="2">+N15-P15</f>
        <v>0</v>
      </c>
      <c r="Q15" s="14">
        <f t="shared" si="1"/>
        <v>0</v>
      </c>
      <c r="R15" s="15"/>
      <c r="S15" s="15"/>
      <c r="T15" s="16"/>
      <c r="U15" s="14"/>
    </row>
    <row r="16" spans="1:22" s="13" customFormat="1" ht="13.8" x14ac:dyDescent="0.25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 t="s">
        <v>36</v>
      </c>
      <c r="G16" s="13" t="s">
        <v>37</v>
      </c>
      <c r="H16" s="13" t="s">
        <v>51</v>
      </c>
      <c r="I16" s="13" t="s">
        <v>52</v>
      </c>
      <c r="J16" s="14">
        <v>-19705180.99997</v>
      </c>
      <c r="K16" s="14">
        <v>-19705180.999990001</v>
      </c>
      <c r="L16" s="14">
        <v>-19690583.870000001</v>
      </c>
      <c r="M16" s="14">
        <v>-14597.129970000125</v>
      </c>
      <c r="N16" s="14">
        <v>0</v>
      </c>
      <c r="O16" s="14">
        <f t="shared" si="2"/>
        <v>0</v>
      </c>
      <c r="Q16" s="14">
        <f t="shared" si="1"/>
        <v>0</v>
      </c>
      <c r="R16" s="18">
        <v>-14597.129969999194</v>
      </c>
      <c r="S16" s="17"/>
      <c r="T16" s="16"/>
      <c r="U16" s="14"/>
    </row>
    <row r="17" spans="1:21" s="13" customFormat="1" ht="13.8" x14ac:dyDescent="0.25">
      <c r="A17" s="13" t="s">
        <v>31</v>
      </c>
      <c r="B17" s="13" t="s">
        <v>32</v>
      </c>
      <c r="C17" s="13" t="s">
        <v>33</v>
      </c>
      <c r="D17" s="13" t="s">
        <v>53</v>
      </c>
      <c r="E17" s="13" t="s">
        <v>54</v>
      </c>
      <c r="F17" s="13" t="s">
        <v>36</v>
      </c>
      <c r="G17" s="13" t="s">
        <v>37</v>
      </c>
      <c r="H17" s="13" t="s">
        <v>38</v>
      </c>
      <c r="I17" s="13" t="s">
        <v>38</v>
      </c>
      <c r="J17" s="14">
        <v>-11392562.079452131</v>
      </c>
      <c r="K17" s="14">
        <v>-5156730</v>
      </c>
      <c r="L17" s="14">
        <v>-7864527.6956261704</v>
      </c>
      <c r="M17" s="14">
        <v>-3528034.3838259578</v>
      </c>
      <c r="N17" s="14">
        <v>-3528034.3838259578</v>
      </c>
      <c r="O17" s="14">
        <f t="shared" si="2"/>
        <v>-3528034.3838259578</v>
      </c>
      <c r="Q17" s="14">
        <f t="shared" si="1"/>
        <v>-3528034.3838259578</v>
      </c>
      <c r="R17" s="19"/>
      <c r="S17" s="17"/>
      <c r="T17" s="17"/>
      <c r="U17" s="14"/>
    </row>
    <row r="18" spans="1:21" s="13" customFormat="1" ht="13.8" x14ac:dyDescent="0.25">
      <c r="A18" s="13" t="s">
        <v>31</v>
      </c>
      <c r="B18" s="13" t="s">
        <v>32</v>
      </c>
      <c r="C18" s="13" t="s">
        <v>33</v>
      </c>
      <c r="D18" s="13" t="s">
        <v>53</v>
      </c>
      <c r="E18" s="13" t="s">
        <v>54</v>
      </c>
      <c r="F18" s="13" t="s">
        <v>36</v>
      </c>
      <c r="G18" s="13" t="s">
        <v>37</v>
      </c>
      <c r="H18" s="13" t="s">
        <v>41</v>
      </c>
      <c r="I18" s="13" t="s">
        <v>42</v>
      </c>
      <c r="J18" s="14">
        <v>-15353.187</v>
      </c>
      <c r="K18" s="14">
        <v>-2.512</v>
      </c>
      <c r="L18" s="14">
        <v>-11938.049210000001</v>
      </c>
      <c r="M18" s="14">
        <v>-3415.1377899999989</v>
      </c>
      <c r="N18" s="14">
        <v>-3415.1377899999989</v>
      </c>
      <c r="O18" s="14">
        <f t="shared" si="2"/>
        <v>0.86221000000114145</v>
      </c>
      <c r="P18" s="16">
        <v>-3416</v>
      </c>
      <c r="Q18" s="14">
        <f t="shared" si="1"/>
        <v>-3415.1377899999989</v>
      </c>
      <c r="R18" s="19"/>
      <c r="S18" s="15"/>
      <c r="T18" s="15"/>
      <c r="U18" s="14"/>
    </row>
    <row r="19" spans="1:21" s="13" customFormat="1" ht="13.8" x14ac:dyDescent="0.25">
      <c r="A19" s="13" t="s">
        <v>31</v>
      </c>
      <c r="B19" s="13" t="s">
        <v>32</v>
      </c>
      <c r="C19" s="13" t="s">
        <v>33</v>
      </c>
      <c r="D19" s="13" t="s">
        <v>53</v>
      </c>
      <c r="E19" s="13" t="s">
        <v>54</v>
      </c>
      <c r="F19" s="13" t="s">
        <v>36</v>
      </c>
      <c r="G19" s="13" t="s">
        <v>37</v>
      </c>
      <c r="H19" s="13" t="s">
        <v>43</v>
      </c>
      <c r="I19" s="13" t="s">
        <v>44</v>
      </c>
      <c r="J19" s="14">
        <v>-35.557660047360841</v>
      </c>
      <c r="K19" s="14">
        <v>0</v>
      </c>
      <c r="L19" s="14">
        <v>-20.120037171441208</v>
      </c>
      <c r="M19" s="14">
        <v>-15.437622875919626</v>
      </c>
      <c r="N19" s="14">
        <v>0</v>
      </c>
      <c r="O19" s="14">
        <f t="shared" si="2"/>
        <v>0</v>
      </c>
      <c r="Q19" s="14">
        <f t="shared" si="1"/>
        <v>0</v>
      </c>
      <c r="R19" s="15"/>
      <c r="S19" s="15"/>
      <c r="T19" s="16">
        <f>+M19</f>
        <v>-15.437622875919626</v>
      </c>
      <c r="U19" s="14"/>
    </row>
    <row r="20" spans="1:21" s="13" customFormat="1" ht="13.8" x14ac:dyDescent="0.25">
      <c r="A20" s="13" t="s">
        <v>31</v>
      </c>
      <c r="B20" s="13" t="s">
        <v>32</v>
      </c>
      <c r="C20" s="13" t="s">
        <v>33</v>
      </c>
      <c r="D20" s="13" t="s">
        <v>53</v>
      </c>
      <c r="E20" s="13" t="s">
        <v>54</v>
      </c>
      <c r="F20" s="13" t="s">
        <v>36</v>
      </c>
      <c r="G20" s="13" t="s">
        <v>37</v>
      </c>
      <c r="H20" s="13" t="s">
        <v>39</v>
      </c>
      <c r="I20" s="13" t="s">
        <v>40</v>
      </c>
      <c r="J20" s="14">
        <v>-3984.867816091954</v>
      </c>
      <c r="K20" s="14">
        <v>0</v>
      </c>
      <c r="L20" s="14">
        <v>-3711.0704480188324</v>
      </c>
      <c r="M20" s="14">
        <v>-273.79736807312133</v>
      </c>
      <c r="N20" s="14">
        <v>-273.79736807312133</v>
      </c>
      <c r="O20" s="14">
        <f t="shared" si="2"/>
        <v>-273.79736807312133</v>
      </c>
      <c r="Q20" s="14">
        <f t="shared" si="1"/>
        <v>-273.79736807312133</v>
      </c>
      <c r="R20" s="19"/>
      <c r="S20" s="17"/>
      <c r="T20" s="17"/>
      <c r="U20" s="14"/>
    </row>
    <row r="21" spans="1:21" s="13" customFormat="1" ht="13.8" x14ac:dyDescent="0.25">
      <c r="A21" s="13" t="s">
        <v>31</v>
      </c>
      <c r="B21" s="13" t="s">
        <v>32</v>
      </c>
      <c r="C21" s="13" t="s">
        <v>33</v>
      </c>
      <c r="D21" s="13" t="s">
        <v>53</v>
      </c>
      <c r="E21" s="13" t="s">
        <v>54</v>
      </c>
      <c r="F21" s="13" t="s">
        <v>36</v>
      </c>
      <c r="G21" s="13" t="s">
        <v>37</v>
      </c>
      <c r="H21" s="13" t="s">
        <v>55</v>
      </c>
      <c r="I21" s="13" t="s">
        <v>56</v>
      </c>
      <c r="J21" s="14">
        <v>-450000</v>
      </c>
      <c r="K21" s="14">
        <v>0</v>
      </c>
      <c r="L21" s="14">
        <v>0</v>
      </c>
      <c r="M21" s="14">
        <v>-450000</v>
      </c>
      <c r="N21" s="14">
        <v>-450000</v>
      </c>
      <c r="O21" s="14">
        <f t="shared" si="2"/>
        <v>0</v>
      </c>
      <c r="P21" s="16">
        <v>-450000</v>
      </c>
      <c r="Q21" s="14">
        <f t="shared" si="1"/>
        <v>-450000</v>
      </c>
      <c r="R21" s="17"/>
      <c r="S21" s="17"/>
      <c r="T21" s="16"/>
      <c r="U21" s="14"/>
    </row>
    <row r="22" spans="1:21" s="13" customFormat="1" ht="13.8" x14ac:dyDescent="0.25">
      <c r="A22" s="13" t="s">
        <v>31</v>
      </c>
      <c r="B22" s="13" t="s">
        <v>32</v>
      </c>
      <c r="C22" s="13" t="s">
        <v>33</v>
      </c>
      <c r="D22" s="13" t="s">
        <v>53</v>
      </c>
      <c r="E22" s="13" t="s">
        <v>54</v>
      </c>
      <c r="F22" s="13" t="s">
        <v>36</v>
      </c>
      <c r="G22" s="13" t="s">
        <v>37</v>
      </c>
      <c r="H22" s="13" t="s">
        <v>45</v>
      </c>
      <c r="I22" s="13" t="s">
        <v>46</v>
      </c>
      <c r="J22" s="14">
        <v>-4213.6538461538457</v>
      </c>
      <c r="K22" s="14">
        <v>0</v>
      </c>
      <c r="L22" s="14">
        <v>-65.303753198143227</v>
      </c>
      <c r="M22" s="14">
        <v>-4148.3500929557031</v>
      </c>
      <c r="N22" s="14">
        <v>-4148.3500929557031</v>
      </c>
      <c r="O22" s="14">
        <f t="shared" si="2"/>
        <v>-1085.8752254557035</v>
      </c>
      <c r="P22" s="16">
        <v>-3062.4748674999996</v>
      </c>
      <c r="Q22" s="14">
        <f t="shared" si="1"/>
        <v>-4148.3500929557031</v>
      </c>
      <c r="R22" s="17"/>
      <c r="S22" s="17"/>
      <c r="T22" s="16"/>
      <c r="U22" s="14"/>
    </row>
    <row r="23" spans="1:21" s="13" customFormat="1" ht="13.8" x14ac:dyDescent="0.25">
      <c r="A23" s="13" t="s">
        <v>31</v>
      </c>
      <c r="B23" s="13" t="s">
        <v>32</v>
      </c>
      <c r="C23" s="13" t="s">
        <v>33</v>
      </c>
      <c r="D23" s="13" t="s">
        <v>57</v>
      </c>
      <c r="E23" s="13" t="s">
        <v>58</v>
      </c>
      <c r="F23" s="13" t="s">
        <v>36</v>
      </c>
      <c r="G23" s="13" t="s">
        <v>37</v>
      </c>
      <c r="H23" s="13" t="s">
        <v>38</v>
      </c>
      <c r="I23" s="13" t="s">
        <v>38</v>
      </c>
      <c r="J23" s="14">
        <v>-192399.97675913357</v>
      </c>
      <c r="K23" s="14">
        <v>-5650</v>
      </c>
      <c r="L23" s="14">
        <v>-126889.76013197679</v>
      </c>
      <c r="M23" s="14">
        <v>-65510.216627156769</v>
      </c>
      <c r="N23" s="14">
        <v>-65510.216627156769</v>
      </c>
      <c r="O23" s="14">
        <f t="shared" si="2"/>
        <v>-65510.216627156769</v>
      </c>
      <c r="Q23" s="14">
        <f t="shared" si="1"/>
        <v>-65510.216627156769</v>
      </c>
      <c r="R23" s="19"/>
      <c r="S23" s="15"/>
      <c r="T23" s="15"/>
      <c r="U23" s="14"/>
    </row>
    <row r="24" spans="1:21" s="13" customFormat="1" ht="13.8" x14ac:dyDescent="0.25">
      <c r="A24" s="13" t="s">
        <v>31</v>
      </c>
      <c r="B24" s="13" t="s">
        <v>32</v>
      </c>
      <c r="C24" s="13" t="s">
        <v>33</v>
      </c>
      <c r="D24" s="13" t="s">
        <v>57</v>
      </c>
      <c r="E24" s="13" t="s">
        <v>58</v>
      </c>
      <c r="F24" s="13" t="s">
        <v>36</v>
      </c>
      <c r="G24" s="13" t="s">
        <v>37</v>
      </c>
      <c r="H24" s="13" t="s">
        <v>41</v>
      </c>
      <c r="I24" s="13" t="s">
        <v>42</v>
      </c>
      <c r="J24" s="14">
        <v>-3911.64</v>
      </c>
      <c r="K24" s="14">
        <v>-0.64</v>
      </c>
      <c r="L24" s="14">
        <v>-3041.5412000000001</v>
      </c>
      <c r="M24" s="14">
        <v>-870.09879999999998</v>
      </c>
      <c r="N24" s="14">
        <v>-870.09879999999998</v>
      </c>
      <c r="O24" s="14">
        <f t="shared" si="2"/>
        <v>-9.8799999999982901E-2</v>
      </c>
      <c r="P24" s="16">
        <v>-870</v>
      </c>
      <c r="Q24" s="14">
        <f t="shared" si="1"/>
        <v>-870.09879999999998</v>
      </c>
      <c r="U24" s="14"/>
    </row>
    <row r="25" spans="1:21" s="13" customFormat="1" ht="13.8" x14ac:dyDescent="0.25">
      <c r="A25" s="13" t="s">
        <v>31</v>
      </c>
      <c r="B25" s="13" t="s">
        <v>32</v>
      </c>
      <c r="C25" s="13" t="s">
        <v>33</v>
      </c>
      <c r="D25" s="13" t="s">
        <v>57</v>
      </c>
      <c r="E25" s="13" t="s">
        <v>58</v>
      </c>
      <c r="F25" s="13" t="s">
        <v>36</v>
      </c>
      <c r="G25" s="13" t="s">
        <v>37</v>
      </c>
      <c r="H25" s="13" t="s">
        <v>43</v>
      </c>
      <c r="I25" s="13" t="s">
        <v>44</v>
      </c>
      <c r="J25" s="14">
        <v>-23.282168462141946</v>
      </c>
      <c r="K25" s="14">
        <v>0</v>
      </c>
      <c r="L25" s="14">
        <v>-13.174041662643681</v>
      </c>
      <c r="M25" s="14">
        <v>-10.108126799498269</v>
      </c>
      <c r="N25" s="14">
        <v>0</v>
      </c>
      <c r="O25" s="14">
        <f t="shared" si="2"/>
        <v>0</v>
      </c>
      <c r="Q25" s="14">
        <f t="shared" si="1"/>
        <v>0</v>
      </c>
      <c r="T25" s="16">
        <f>+M25</f>
        <v>-10.108126799498269</v>
      </c>
      <c r="U25" s="14"/>
    </row>
    <row r="26" spans="1:21" s="13" customFormat="1" ht="13.8" x14ac:dyDescent="0.25">
      <c r="A26" s="13" t="s">
        <v>31</v>
      </c>
      <c r="B26" s="13" t="s">
        <v>32</v>
      </c>
      <c r="C26" s="13" t="s">
        <v>33</v>
      </c>
      <c r="D26" s="13" t="s">
        <v>57</v>
      </c>
      <c r="E26" s="13" t="s">
        <v>58</v>
      </c>
      <c r="F26" s="13" t="s">
        <v>36</v>
      </c>
      <c r="G26" s="13" t="s">
        <v>37</v>
      </c>
      <c r="H26" s="13" t="s">
        <v>39</v>
      </c>
      <c r="I26" s="13" t="s">
        <v>40</v>
      </c>
      <c r="J26" s="14">
        <v>-3479.4839080459769</v>
      </c>
      <c r="K26" s="14">
        <v>0</v>
      </c>
      <c r="L26" s="14">
        <v>-3324.7517319517247</v>
      </c>
      <c r="M26" s="14">
        <v>-154.73217609425274</v>
      </c>
      <c r="N26" s="14">
        <v>-154.73217609425274</v>
      </c>
      <c r="O26" s="14">
        <f t="shared" si="2"/>
        <v>-154.73217609425274</v>
      </c>
      <c r="Q26" s="14">
        <f t="shared" si="1"/>
        <v>-154.73217609425274</v>
      </c>
      <c r="R26" s="19"/>
      <c r="S26" s="17"/>
      <c r="T26" s="17"/>
      <c r="U26" s="14"/>
    </row>
    <row r="27" spans="1:21" s="13" customFormat="1" ht="13.8" x14ac:dyDescent="0.25">
      <c r="A27" s="13" t="s">
        <v>31</v>
      </c>
      <c r="B27" s="13" t="s">
        <v>32</v>
      </c>
      <c r="C27" s="13" t="s">
        <v>33</v>
      </c>
      <c r="D27" s="13" t="s">
        <v>57</v>
      </c>
      <c r="E27" s="13" t="s">
        <v>58</v>
      </c>
      <c r="F27" s="13" t="s">
        <v>36</v>
      </c>
      <c r="G27" s="13" t="s">
        <v>37</v>
      </c>
      <c r="H27" s="13" t="s">
        <v>45</v>
      </c>
      <c r="I27" s="13" t="s">
        <v>46</v>
      </c>
      <c r="J27" s="14">
        <v>-2452.9807692307691</v>
      </c>
      <c r="K27" s="14">
        <v>0</v>
      </c>
      <c r="L27" s="14">
        <v>-42.75908429137931</v>
      </c>
      <c r="M27" s="14">
        <v>-2410.2216849393899</v>
      </c>
      <c r="N27" s="14">
        <v>-2410.2216849393899</v>
      </c>
      <c r="O27" s="14">
        <f t="shared" si="2"/>
        <v>-667.28775118939006</v>
      </c>
      <c r="P27" s="16">
        <v>-1742.9339337499998</v>
      </c>
      <c r="Q27" s="14">
        <f t="shared" si="1"/>
        <v>-2410.2216849393899</v>
      </c>
      <c r="U27" s="14"/>
    </row>
    <row r="28" spans="1:21" s="13" customFormat="1" ht="13.8" x14ac:dyDescent="0.25">
      <c r="A28" s="13" t="s">
        <v>31</v>
      </c>
      <c r="B28" s="13" t="s">
        <v>32</v>
      </c>
      <c r="C28" s="13" t="s">
        <v>33</v>
      </c>
      <c r="D28" s="13" t="s">
        <v>57</v>
      </c>
      <c r="E28" s="13" t="s">
        <v>58</v>
      </c>
      <c r="F28" s="13" t="s">
        <v>36</v>
      </c>
      <c r="G28" s="13" t="s">
        <v>37</v>
      </c>
      <c r="H28" s="13" t="s">
        <v>59</v>
      </c>
      <c r="I28" s="13" t="s">
        <v>60</v>
      </c>
      <c r="J28" s="14">
        <v>-14135333</v>
      </c>
      <c r="K28" s="14">
        <v>0</v>
      </c>
      <c r="L28" s="14">
        <v>-11346046.169999998</v>
      </c>
      <c r="M28" s="14">
        <v>-2789286.830000001</v>
      </c>
      <c r="N28" s="14">
        <v>-2789286.830000001</v>
      </c>
      <c r="O28" s="14">
        <f>+N28-P28-R28</f>
        <v>-59999.830000001006</v>
      </c>
      <c r="Q28" s="14">
        <f t="shared" si="1"/>
        <v>-59999.830000001006</v>
      </c>
      <c r="R28" s="14">
        <v>-2729287</v>
      </c>
      <c r="U28" s="14"/>
    </row>
    <row r="29" spans="1:21" s="13" customFormat="1" ht="13.8" x14ac:dyDescent="0.25">
      <c r="A29" s="13" t="s">
        <v>31</v>
      </c>
      <c r="B29" s="13" t="s">
        <v>32</v>
      </c>
      <c r="C29" s="13" t="s">
        <v>33</v>
      </c>
      <c r="D29" s="13" t="s">
        <v>61</v>
      </c>
      <c r="E29" s="13" t="s">
        <v>62</v>
      </c>
      <c r="F29" s="13" t="s">
        <v>36</v>
      </c>
      <c r="G29" s="13" t="s">
        <v>37</v>
      </c>
      <c r="H29" s="13" t="s">
        <v>38</v>
      </c>
      <c r="I29" s="13" t="s">
        <v>38</v>
      </c>
      <c r="J29" s="14">
        <v>-394672.66615299322</v>
      </c>
      <c r="K29" s="14">
        <v>-44394</v>
      </c>
      <c r="L29" s="14">
        <v>-358727.9053651595</v>
      </c>
      <c r="M29" s="14">
        <v>-35944.7607878337</v>
      </c>
      <c r="N29" s="14">
        <v>-35944.7607878337</v>
      </c>
      <c r="O29" s="14">
        <f t="shared" ref="O29:O60" si="3">+N29-P29</f>
        <v>-35944.7607878337</v>
      </c>
      <c r="Q29" s="14">
        <f t="shared" si="1"/>
        <v>-35944.7607878337</v>
      </c>
      <c r="U29" s="14"/>
    </row>
    <row r="30" spans="1:21" s="13" customFormat="1" ht="13.8" x14ac:dyDescent="0.25">
      <c r="A30" s="13" t="s">
        <v>31</v>
      </c>
      <c r="B30" s="13" t="s">
        <v>32</v>
      </c>
      <c r="C30" s="13" t="s">
        <v>33</v>
      </c>
      <c r="D30" s="13" t="s">
        <v>61</v>
      </c>
      <c r="E30" s="13" t="s">
        <v>62</v>
      </c>
      <c r="F30" s="13" t="s">
        <v>36</v>
      </c>
      <c r="G30" s="13" t="s">
        <v>37</v>
      </c>
      <c r="H30" s="13" t="s">
        <v>63</v>
      </c>
      <c r="I30" s="13" t="s">
        <v>64</v>
      </c>
      <c r="J30" s="14">
        <v>-116000</v>
      </c>
      <c r="K30" s="14">
        <v>-91000</v>
      </c>
      <c r="L30" s="14">
        <v>-116000</v>
      </c>
      <c r="M30" s="14">
        <v>0</v>
      </c>
      <c r="N30" s="14">
        <v>0</v>
      </c>
      <c r="O30" s="14">
        <f t="shared" si="3"/>
        <v>0</v>
      </c>
      <c r="Q30" s="14">
        <f t="shared" si="1"/>
        <v>0</v>
      </c>
      <c r="U30" s="14"/>
    </row>
    <row r="31" spans="1:21" s="13" customFormat="1" ht="13.8" x14ac:dyDescent="0.25">
      <c r="A31" s="13" t="s">
        <v>31</v>
      </c>
      <c r="B31" s="13" t="s">
        <v>32</v>
      </c>
      <c r="C31" s="13" t="s">
        <v>33</v>
      </c>
      <c r="D31" s="13" t="s">
        <v>61</v>
      </c>
      <c r="E31" s="13" t="s">
        <v>62</v>
      </c>
      <c r="F31" s="13" t="s">
        <v>36</v>
      </c>
      <c r="G31" s="13" t="s">
        <v>37</v>
      </c>
      <c r="H31" s="13" t="s">
        <v>65</v>
      </c>
      <c r="I31" s="13" t="s">
        <v>66</v>
      </c>
      <c r="J31" s="14">
        <v>-8000000</v>
      </c>
      <c r="K31" s="14">
        <v>0</v>
      </c>
      <c r="L31" s="14">
        <v>-8000000</v>
      </c>
      <c r="M31" s="14">
        <v>0</v>
      </c>
      <c r="N31" s="14">
        <v>0</v>
      </c>
      <c r="O31" s="14">
        <f t="shared" si="3"/>
        <v>1000000</v>
      </c>
      <c r="P31" s="16">
        <v>-1000000</v>
      </c>
      <c r="Q31" s="14">
        <f t="shared" si="1"/>
        <v>0</v>
      </c>
      <c r="R31" s="19"/>
      <c r="S31" s="15"/>
      <c r="T31" s="15"/>
      <c r="U31" s="14"/>
    </row>
    <row r="32" spans="1:21" s="13" customFormat="1" ht="13.8" x14ac:dyDescent="0.25">
      <c r="A32" s="13" t="s">
        <v>31</v>
      </c>
      <c r="B32" s="13" t="s">
        <v>32</v>
      </c>
      <c r="C32" s="13" t="s">
        <v>33</v>
      </c>
      <c r="D32" s="13" t="s">
        <v>61</v>
      </c>
      <c r="E32" s="13" t="s">
        <v>62</v>
      </c>
      <c r="F32" s="13" t="s">
        <v>36</v>
      </c>
      <c r="G32" s="13" t="s">
        <v>37</v>
      </c>
      <c r="H32" s="13" t="s">
        <v>41</v>
      </c>
      <c r="I32" s="13" t="s">
        <v>42</v>
      </c>
      <c r="J32" s="14">
        <v>-13397.366999999998</v>
      </c>
      <c r="K32" s="14">
        <v>-2.1920000000000002</v>
      </c>
      <c r="L32" s="14">
        <v>-10417.278609999998</v>
      </c>
      <c r="M32" s="14">
        <v>-2980.0883899999999</v>
      </c>
      <c r="N32" s="14">
        <v>-2980.0883899999999</v>
      </c>
      <c r="O32" s="14">
        <f t="shared" si="3"/>
        <v>-8.8389999999890279E-2</v>
      </c>
      <c r="P32" s="16">
        <v>-2980</v>
      </c>
      <c r="Q32" s="14">
        <f t="shared" si="1"/>
        <v>-2980.0883899999999</v>
      </c>
      <c r="U32" s="14"/>
    </row>
    <row r="33" spans="1:21" s="13" customFormat="1" ht="13.8" x14ac:dyDescent="0.25">
      <c r="A33" s="13" t="s">
        <v>31</v>
      </c>
      <c r="B33" s="13" t="s">
        <v>32</v>
      </c>
      <c r="C33" s="13" t="s">
        <v>33</v>
      </c>
      <c r="D33" s="13" t="s">
        <v>61</v>
      </c>
      <c r="E33" s="13" t="s">
        <v>62</v>
      </c>
      <c r="F33" s="13" t="s">
        <v>36</v>
      </c>
      <c r="G33" s="13" t="s">
        <v>37</v>
      </c>
      <c r="H33" s="13" t="s">
        <v>43</v>
      </c>
      <c r="I33" s="13" t="s">
        <v>44</v>
      </c>
      <c r="J33" s="14">
        <v>-51.377301586948946</v>
      </c>
      <c r="K33" s="14">
        <v>0</v>
      </c>
      <c r="L33" s="14">
        <v>-29.071463541777192</v>
      </c>
      <c r="M33" s="14">
        <v>-22.305838045171757</v>
      </c>
      <c r="N33" s="14">
        <v>0</v>
      </c>
      <c r="O33" s="14">
        <f t="shared" si="3"/>
        <v>0</v>
      </c>
      <c r="Q33" s="14">
        <f t="shared" si="1"/>
        <v>0</v>
      </c>
      <c r="R33" s="19"/>
      <c r="S33" s="17"/>
      <c r="T33" s="16">
        <f>+M33</f>
        <v>-22.305838045171757</v>
      </c>
      <c r="U33" s="14"/>
    </row>
    <row r="34" spans="1:21" s="13" customFormat="1" ht="13.8" x14ac:dyDescent="0.25">
      <c r="A34" s="13" t="s">
        <v>31</v>
      </c>
      <c r="B34" s="13" t="s">
        <v>32</v>
      </c>
      <c r="C34" s="13" t="s">
        <v>33</v>
      </c>
      <c r="D34" s="13" t="s">
        <v>61</v>
      </c>
      <c r="E34" s="13" t="s">
        <v>62</v>
      </c>
      <c r="F34" s="13" t="s">
        <v>36</v>
      </c>
      <c r="G34" s="13" t="s">
        <v>37</v>
      </c>
      <c r="H34" s="13" t="s">
        <v>39</v>
      </c>
      <c r="I34" s="13" t="s">
        <v>40</v>
      </c>
      <c r="J34" s="14">
        <v>-5447.9119241379321</v>
      </c>
      <c r="K34" s="14">
        <v>0</v>
      </c>
      <c r="L34" s="14">
        <v>-5043.5645960397887</v>
      </c>
      <c r="M34" s="14">
        <v>-404.34732809814477</v>
      </c>
      <c r="N34" s="14">
        <v>-404.34732809814477</v>
      </c>
      <c r="O34" s="14">
        <f t="shared" si="3"/>
        <v>-404.34732809814477</v>
      </c>
      <c r="Q34" s="14">
        <f t="shared" si="1"/>
        <v>-404.34732809814477</v>
      </c>
      <c r="U34" s="14"/>
    </row>
    <row r="35" spans="1:21" s="13" customFormat="1" ht="13.8" x14ac:dyDescent="0.25">
      <c r="A35" s="13" t="s">
        <v>31</v>
      </c>
      <c r="B35" s="13" t="s">
        <v>32</v>
      </c>
      <c r="C35" s="13" t="s">
        <v>33</v>
      </c>
      <c r="D35" s="13" t="s">
        <v>61</v>
      </c>
      <c r="E35" s="13" t="s">
        <v>62</v>
      </c>
      <c r="F35" s="13" t="s">
        <v>36</v>
      </c>
      <c r="G35" s="13" t="s">
        <v>37</v>
      </c>
      <c r="H35" s="13" t="s">
        <v>45</v>
      </c>
      <c r="I35" s="13" t="s">
        <v>46</v>
      </c>
      <c r="J35" s="14">
        <v>-6197.2500000000009</v>
      </c>
      <c r="K35" s="14">
        <v>0</v>
      </c>
      <c r="L35" s="14">
        <v>-94.357463858753306</v>
      </c>
      <c r="M35" s="14">
        <v>-6102.8925361412475</v>
      </c>
      <c r="N35" s="14">
        <v>-6102.8925361412475</v>
      </c>
      <c r="O35" s="14">
        <f t="shared" si="3"/>
        <v>-1584.5441888912464</v>
      </c>
      <c r="P35" s="16">
        <v>-4518.3483472500011</v>
      </c>
      <c r="Q35" s="14">
        <f t="shared" si="1"/>
        <v>-6102.8925361412475</v>
      </c>
      <c r="U35" s="14"/>
    </row>
    <row r="36" spans="1:21" s="13" customFormat="1" ht="13.8" x14ac:dyDescent="0.25">
      <c r="A36" s="13" t="s">
        <v>31</v>
      </c>
      <c r="B36" s="13" t="s">
        <v>32</v>
      </c>
      <c r="C36" s="13" t="s">
        <v>33</v>
      </c>
      <c r="D36" s="13" t="s">
        <v>67</v>
      </c>
      <c r="E36" s="13" t="s">
        <v>68</v>
      </c>
      <c r="F36" s="13" t="s">
        <v>36</v>
      </c>
      <c r="G36" s="13" t="s">
        <v>37</v>
      </c>
      <c r="H36" s="13" t="s">
        <v>38</v>
      </c>
      <c r="I36" s="13" t="s">
        <v>38</v>
      </c>
      <c r="J36" s="14">
        <v>-858028.19033660926</v>
      </c>
      <c r="K36" s="14">
        <v>-202106</v>
      </c>
      <c r="L36" s="14">
        <v>-833230.25510292733</v>
      </c>
      <c r="M36" s="14">
        <v>-24797.935233681754</v>
      </c>
      <c r="N36" s="14">
        <v>-24797.935233681754</v>
      </c>
      <c r="O36" s="14">
        <f t="shared" si="3"/>
        <v>-24797.935233681754</v>
      </c>
      <c r="Q36" s="14">
        <f t="shared" si="1"/>
        <v>-24797.935233681754</v>
      </c>
      <c r="R36" s="19"/>
      <c r="S36" s="17"/>
      <c r="T36" s="17"/>
      <c r="U36" s="14"/>
    </row>
    <row r="37" spans="1:21" s="13" customFormat="1" ht="13.8" x14ac:dyDescent="0.25">
      <c r="A37" s="13" t="s">
        <v>31</v>
      </c>
      <c r="B37" s="13" t="s">
        <v>32</v>
      </c>
      <c r="C37" s="13" t="s">
        <v>33</v>
      </c>
      <c r="D37" s="13" t="s">
        <v>67</v>
      </c>
      <c r="E37" s="13" t="s">
        <v>68</v>
      </c>
      <c r="F37" s="13" t="s">
        <v>36</v>
      </c>
      <c r="G37" s="13" t="s">
        <v>37</v>
      </c>
      <c r="H37" s="13" t="s">
        <v>41</v>
      </c>
      <c r="I37" s="13" t="s">
        <v>42</v>
      </c>
      <c r="J37" s="14">
        <v>-26599.152000000002</v>
      </c>
      <c r="K37" s="14">
        <v>-4.3520000000000003</v>
      </c>
      <c r="L37" s="14">
        <v>-20682.480160000003</v>
      </c>
      <c r="M37" s="14">
        <v>-5916.6718399999991</v>
      </c>
      <c r="N37" s="14">
        <v>-5916.6718399999991</v>
      </c>
      <c r="O37" s="14">
        <f t="shared" si="3"/>
        <v>0.32816000000093482</v>
      </c>
      <c r="P37" s="16">
        <v>-5917</v>
      </c>
      <c r="Q37" s="14">
        <f t="shared" si="1"/>
        <v>-5916.6718399999991</v>
      </c>
      <c r="R37" s="19"/>
      <c r="S37" s="15"/>
      <c r="T37" s="15"/>
      <c r="U37" s="14"/>
    </row>
    <row r="38" spans="1:21" s="13" customFormat="1" ht="13.8" x14ac:dyDescent="0.25">
      <c r="A38" s="13" t="s">
        <v>31</v>
      </c>
      <c r="B38" s="13" t="s">
        <v>32</v>
      </c>
      <c r="C38" s="13" t="s">
        <v>33</v>
      </c>
      <c r="D38" s="13" t="s">
        <v>67</v>
      </c>
      <c r="E38" s="13" t="s">
        <v>68</v>
      </c>
      <c r="F38" s="13" t="s">
        <v>36</v>
      </c>
      <c r="G38" s="13" t="s">
        <v>37</v>
      </c>
      <c r="H38" s="13" t="s">
        <v>43</v>
      </c>
      <c r="I38" s="13" t="s">
        <v>44</v>
      </c>
      <c r="J38" s="14">
        <v>-111.49695148162444</v>
      </c>
      <c r="K38" s="14">
        <v>0</v>
      </c>
      <c r="L38" s="14">
        <v>-63.089719776967286</v>
      </c>
      <c r="M38" s="14">
        <v>-48.40723170465715</v>
      </c>
      <c r="N38" s="14">
        <v>0</v>
      </c>
      <c r="O38" s="14">
        <f t="shared" si="3"/>
        <v>0</v>
      </c>
      <c r="Q38" s="14">
        <f t="shared" si="1"/>
        <v>0</v>
      </c>
      <c r="T38" s="16">
        <f>+M38</f>
        <v>-48.40723170465715</v>
      </c>
      <c r="U38" s="14"/>
    </row>
    <row r="39" spans="1:21" s="13" customFormat="1" ht="13.8" x14ac:dyDescent="0.25">
      <c r="A39" s="13" t="s">
        <v>31</v>
      </c>
      <c r="B39" s="13" t="s">
        <v>32</v>
      </c>
      <c r="C39" s="13" t="s">
        <v>33</v>
      </c>
      <c r="D39" s="13" t="s">
        <v>67</v>
      </c>
      <c r="E39" s="13" t="s">
        <v>68</v>
      </c>
      <c r="F39" s="13" t="s">
        <v>36</v>
      </c>
      <c r="G39" s="13" t="s">
        <v>37</v>
      </c>
      <c r="H39" s="13" t="s">
        <v>39</v>
      </c>
      <c r="I39" s="13" t="s">
        <v>40</v>
      </c>
      <c r="J39" s="14">
        <v>-10446.521656321838</v>
      </c>
      <c r="K39" s="14">
        <v>0</v>
      </c>
      <c r="L39" s="14">
        <v>-9530.2109107082233</v>
      </c>
      <c r="M39" s="14">
        <v>-916.31074561361538</v>
      </c>
      <c r="N39" s="14">
        <v>-916.31074561361538</v>
      </c>
      <c r="O39" s="14">
        <f t="shared" si="3"/>
        <v>-916.31074561361538</v>
      </c>
      <c r="Q39" s="14">
        <f t="shared" si="1"/>
        <v>-916.31074561361538</v>
      </c>
      <c r="U39" s="14"/>
    </row>
    <row r="40" spans="1:21" s="13" customFormat="1" ht="13.8" x14ac:dyDescent="0.25">
      <c r="A40" s="13" t="s">
        <v>31</v>
      </c>
      <c r="B40" s="13" t="s">
        <v>32</v>
      </c>
      <c r="C40" s="13" t="s">
        <v>33</v>
      </c>
      <c r="D40" s="13" t="s">
        <v>67</v>
      </c>
      <c r="E40" s="13" t="s">
        <v>68</v>
      </c>
      <c r="F40" s="13" t="s">
        <v>36</v>
      </c>
      <c r="G40" s="13" t="s">
        <v>37</v>
      </c>
      <c r="H40" s="13" t="s">
        <v>69</v>
      </c>
      <c r="I40" s="13" t="s">
        <v>70</v>
      </c>
      <c r="J40" s="14">
        <v>-17284</v>
      </c>
      <c r="K40" s="14">
        <v>-17284</v>
      </c>
      <c r="L40" s="14">
        <v>-17086.4198</v>
      </c>
      <c r="M40" s="14">
        <v>-197.5801999999976</v>
      </c>
      <c r="N40" s="14">
        <v>0</v>
      </c>
      <c r="O40" s="14">
        <f t="shared" si="3"/>
        <v>0</v>
      </c>
      <c r="Q40" s="14">
        <f t="shared" si="1"/>
        <v>0</v>
      </c>
      <c r="S40" s="14">
        <f>+M40</f>
        <v>-197.5801999999976</v>
      </c>
      <c r="U40" s="14"/>
    </row>
    <row r="41" spans="1:21" s="13" customFormat="1" ht="13.8" x14ac:dyDescent="0.25">
      <c r="A41" s="13" t="s">
        <v>31</v>
      </c>
      <c r="B41" s="13" t="s">
        <v>32</v>
      </c>
      <c r="C41" s="13" t="s">
        <v>33</v>
      </c>
      <c r="D41" s="13" t="s">
        <v>67</v>
      </c>
      <c r="E41" s="13" t="s">
        <v>68</v>
      </c>
      <c r="F41" s="13" t="s">
        <v>36</v>
      </c>
      <c r="G41" s="13" t="s">
        <v>37</v>
      </c>
      <c r="H41" s="13" t="s">
        <v>45</v>
      </c>
      <c r="I41" s="13" t="s">
        <v>46</v>
      </c>
      <c r="J41" s="14">
        <v>-13932.942307692309</v>
      </c>
      <c r="K41" s="14">
        <v>0</v>
      </c>
      <c r="L41" s="14">
        <v>-204.77076928580902</v>
      </c>
      <c r="M41" s="14">
        <v>-13728.171538406499</v>
      </c>
      <c r="N41" s="14">
        <v>-13728.171538406499</v>
      </c>
      <c r="O41" s="14">
        <f t="shared" si="3"/>
        <v>-3507.8430631564988</v>
      </c>
      <c r="P41" s="16">
        <v>-10220.32847525</v>
      </c>
      <c r="Q41" s="14">
        <f t="shared" si="1"/>
        <v>-13728.171538406499</v>
      </c>
      <c r="U41" s="14"/>
    </row>
    <row r="42" spans="1:21" s="13" customFormat="1" ht="13.8" x14ac:dyDescent="0.25">
      <c r="A42" s="13" t="s">
        <v>31</v>
      </c>
      <c r="B42" s="13" t="s">
        <v>32</v>
      </c>
      <c r="C42" s="13" t="s">
        <v>33</v>
      </c>
      <c r="D42" s="13" t="s">
        <v>71</v>
      </c>
      <c r="E42" s="13" t="s">
        <v>72</v>
      </c>
      <c r="F42" s="13" t="s">
        <v>36</v>
      </c>
      <c r="G42" s="13" t="s">
        <v>37</v>
      </c>
      <c r="H42" s="13" t="s">
        <v>38</v>
      </c>
      <c r="I42" s="13" t="s">
        <v>38</v>
      </c>
      <c r="J42" s="14">
        <v>-1261311.8192036245</v>
      </c>
      <c r="K42" s="14">
        <v>-93742.07666666666</v>
      </c>
      <c r="L42" s="14">
        <v>-829413.26010945439</v>
      </c>
      <c r="M42" s="14">
        <v>-431898.55909416999</v>
      </c>
      <c r="N42" s="14">
        <v>-431898.55909416999</v>
      </c>
      <c r="O42" s="14">
        <f t="shared" si="3"/>
        <v>-431898.55909416999</v>
      </c>
      <c r="Q42" s="14">
        <f t="shared" si="1"/>
        <v>-431898.55909416999</v>
      </c>
      <c r="U42" s="14"/>
    </row>
    <row r="43" spans="1:21" s="13" customFormat="1" ht="13.8" x14ac:dyDescent="0.25">
      <c r="A43" s="13" t="s">
        <v>31</v>
      </c>
      <c r="B43" s="13" t="s">
        <v>32</v>
      </c>
      <c r="C43" s="13" t="s">
        <v>33</v>
      </c>
      <c r="D43" s="13" t="s">
        <v>71</v>
      </c>
      <c r="E43" s="13" t="s">
        <v>72</v>
      </c>
      <c r="F43" s="13" t="s">
        <v>36</v>
      </c>
      <c r="G43" s="13" t="s">
        <v>37</v>
      </c>
      <c r="H43" s="13" t="s">
        <v>41</v>
      </c>
      <c r="I43" s="13" t="s">
        <v>42</v>
      </c>
      <c r="J43" s="14">
        <v>-7823.2799999999988</v>
      </c>
      <c r="K43" s="14">
        <v>-1.28</v>
      </c>
      <c r="L43" s="14">
        <v>-6083.0824000000002</v>
      </c>
      <c r="M43" s="14">
        <v>-1740.1975999999993</v>
      </c>
      <c r="N43" s="14">
        <v>-1740.1975999999993</v>
      </c>
      <c r="O43" s="14">
        <f t="shared" si="3"/>
        <v>-0.19760000000019318</v>
      </c>
      <c r="P43" s="16">
        <v>-1739.9999999999991</v>
      </c>
      <c r="Q43" s="14">
        <f t="shared" si="1"/>
        <v>-1740.1975999999993</v>
      </c>
      <c r="R43" s="17"/>
      <c r="S43" s="17"/>
      <c r="U43" s="14"/>
    </row>
    <row r="44" spans="1:21" s="13" customFormat="1" ht="13.8" x14ac:dyDescent="0.25">
      <c r="A44" s="13" t="s">
        <v>31</v>
      </c>
      <c r="B44" s="13" t="s">
        <v>32</v>
      </c>
      <c r="C44" s="13" t="s">
        <v>33</v>
      </c>
      <c r="D44" s="13" t="s">
        <v>71</v>
      </c>
      <c r="E44" s="13" t="s">
        <v>72</v>
      </c>
      <c r="F44" s="13" t="s">
        <v>36</v>
      </c>
      <c r="G44" s="13" t="s">
        <v>37</v>
      </c>
      <c r="H44" s="13" t="s">
        <v>43</v>
      </c>
      <c r="I44" s="13" t="s">
        <v>44</v>
      </c>
      <c r="J44" s="14">
        <v>-18671.167866701588</v>
      </c>
      <c r="K44" s="14">
        <v>0</v>
      </c>
      <c r="L44" s="14">
        <v>-18653.771751812317</v>
      </c>
      <c r="M44" s="14">
        <v>-17.396114889271303</v>
      </c>
      <c r="N44" s="14">
        <v>0</v>
      </c>
      <c r="O44" s="14">
        <f t="shared" si="3"/>
        <v>0</v>
      </c>
      <c r="Q44" s="14">
        <f t="shared" si="1"/>
        <v>0</v>
      </c>
      <c r="T44" s="16">
        <f>+M44</f>
        <v>-17.396114889271303</v>
      </c>
      <c r="U44" s="14"/>
    </row>
    <row r="45" spans="1:21" s="13" customFormat="1" ht="13.8" x14ac:dyDescent="0.25">
      <c r="A45" s="13" t="s">
        <v>31</v>
      </c>
      <c r="B45" s="13" t="s">
        <v>32</v>
      </c>
      <c r="C45" s="13" t="s">
        <v>33</v>
      </c>
      <c r="D45" s="13" t="s">
        <v>71</v>
      </c>
      <c r="E45" s="13" t="s">
        <v>72</v>
      </c>
      <c r="F45" s="13" t="s">
        <v>36</v>
      </c>
      <c r="G45" s="13" t="s">
        <v>37</v>
      </c>
      <c r="H45" s="13" t="s">
        <v>39</v>
      </c>
      <c r="I45" s="13" t="s">
        <v>40</v>
      </c>
      <c r="J45" s="14">
        <v>-150.70317725741762</v>
      </c>
      <c r="K45" s="14">
        <v>0</v>
      </c>
      <c r="L45" s="14">
        <v>-16.744744393952256</v>
      </c>
      <c r="M45" s="14">
        <v>-133.95843286346536</v>
      </c>
      <c r="N45" s="14">
        <v>-133.95843286346536</v>
      </c>
      <c r="O45" s="14">
        <f t="shared" si="3"/>
        <v>-133.95843286346536</v>
      </c>
      <c r="Q45" s="14">
        <f t="shared" si="1"/>
        <v>-133.95843286346536</v>
      </c>
      <c r="R45" s="15"/>
      <c r="S45" s="15"/>
      <c r="U45" s="14"/>
    </row>
    <row r="46" spans="1:21" s="13" customFormat="1" ht="13.8" x14ac:dyDescent="0.25">
      <c r="A46" s="13" t="s">
        <v>31</v>
      </c>
      <c r="B46" s="13" t="s">
        <v>32</v>
      </c>
      <c r="C46" s="13" t="s">
        <v>33</v>
      </c>
      <c r="D46" s="13" t="s">
        <v>71</v>
      </c>
      <c r="E46" s="13" t="s">
        <v>72</v>
      </c>
      <c r="F46" s="13" t="s">
        <v>36</v>
      </c>
      <c r="G46" s="13" t="s">
        <v>37</v>
      </c>
      <c r="H46" s="13" t="s">
        <v>45</v>
      </c>
      <c r="I46" s="13" t="s">
        <v>46</v>
      </c>
      <c r="J46" s="14">
        <v>-6862.9807692307704</v>
      </c>
      <c r="K46" s="14">
        <v>0</v>
      </c>
      <c r="L46" s="14">
        <v>-77.156150369469501</v>
      </c>
      <c r="M46" s="14">
        <v>-6785.8246188613011</v>
      </c>
      <c r="N46" s="14">
        <v>-6785.8246188613011</v>
      </c>
      <c r="O46" s="14">
        <f t="shared" si="3"/>
        <v>-2345.8772751113011</v>
      </c>
      <c r="P46" s="16">
        <v>-4439.9473437500001</v>
      </c>
      <c r="Q46" s="14">
        <f t="shared" si="1"/>
        <v>-6785.8246188613011</v>
      </c>
      <c r="U46" s="14"/>
    </row>
    <row r="47" spans="1:21" s="13" customFormat="1" ht="13.8" x14ac:dyDescent="0.25">
      <c r="A47" s="13" t="s">
        <v>31</v>
      </c>
      <c r="B47" s="13" t="s">
        <v>32</v>
      </c>
      <c r="C47" s="13" t="s">
        <v>33</v>
      </c>
      <c r="D47" s="13" t="s">
        <v>73</v>
      </c>
      <c r="E47" s="13" t="s">
        <v>74</v>
      </c>
      <c r="F47" s="13" t="s">
        <v>36</v>
      </c>
      <c r="G47" s="13" t="s">
        <v>37</v>
      </c>
      <c r="H47" s="13" t="s">
        <v>38</v>
      </c>
      <c r="I47" s="13" t="s">
        <v>38</v>
      </c>
      <c r="J47" s="14">
        <v>-1757255.023458285</v>
      </c>
      <c r="K47" s="14">
        <v>-238186.92333333334</v>
      </c>
      <c r="L47" s="14">
        <v>-1589350.8880656143</v>
      </c>
      <c r="M47" s="14">
        <v>-167904.13539267069</v>
      </c>
      <c r="N47" s="14">
        <v>-167904.13539267069</v>
      </c>
      <c r="O47" s="14">
        <f t="shared" si="3"/>
        <v>-167904.13539267069</v>
      </c>
      <c r="Q47" s="14">
        <f t="shared" si="1"/>
        <v>-167904.13539267069</v>
      </c>
      <c r="U47" s="14"/>
    </row>
    <row r="48" spans="1:21" s="13" customFormat="1" ht="13.8" x14ac:dyDescent="0.25">
      <c r="A48" s="13" t="s">
        <v>31</v>
      </c>
      <c r="B48" s="13" t="s">
        <v>32</v>
      </c>
      <c r="C48" s="13" t="s">
        <v>33</v>
      </c>
      <c r="D48" s="13" t="s">
        <v>73</v>
      </c>
      <c r="E48" s="13" t="s">
        <v>74</v>
      </c>
      <c r="F48" s="13" t="s">
        <v>36</v>
      </c>
      <c r="G48" s="13" t="s">
        <v>37</v>
      </c>
      <c r="H48" s="13" t="s">
        <v>43</v>
      </c>
      <c r="I48" s="13" t="s">
        <v>44</v>
      </c>
      <c r="J48" s="14">
        <v>-125442.03823941109</v>
      </c>
      <c r="K48" s="14">
        <v>0</v>
      </c>
      <c r="L48" s="14">
        <v>-125438.09793037841</v>
      </c>
      <c r="M48" s="14">
        <v>-3.9403090326886741</v>
      </c>
      <c r="N48" s="14">
        <v>0</v>
      </c>
      <c r="O48" s="14">
        <f t="shared" si="3"/>
        <v>0</v>
      </c>
      <c r="Q48" s="14">
        <f t="shared" si="1"/>
        <v>0</v>
      </c>
      <c r="T48" s="16">
        <f>+M48</f>
        <v>-3.9403090326886741</v>
      </c>
      <c r="U48" s="14"/>
    </row>
    <row r="49" spans="1:21" s="13" customFormat="1" ht="13.8" x14ac:dyDescent="0.25">
      <c r="A49" s="13" t="s">
        <v>31</v>
      </c>
      <c r="B49" s="13" t="s">
        <v>32</v>
      </c>
      <c r="C49" s="13" t="s">
        <v>33</v>
      </c>
      <c r="D49" s="13" t="s">
        <v>73</v>
      </c>
      <c r="E49" s="13" t="s">
        <v>74</v>
      </c>
      <c r="F49" s="13" t="s">
        <v>36</v>
      </c>
      <c r="G49" s="13" t="s">
        <v>37</v>
      </c>
      <c r="H49" s="13" t="s">
        <v>39</v>
      </c>
      <c r="I49" s="13" t="s">
        <v>40</v>
      </c>
      <c r="J49" s="14">
        <v>-86.798628834536416</v>
      </c>
      <c r="K49" s="14">
        <v>0</v>
      </c>
      <c r="L49" s="14">
        <v>-2.1821720479575593</v>
      </c>
      <c r="M49" s="14">
        <v>-84.616456786578851</v>
      </c>
      <c r="N49" s="14">
        <v>-84.616456786578851</v>
      </c>
      <c r="O49" s="14">
        <f t="shared" si="3"/>
        <v>-84.616456786578851</v>
      </c>
      <c r="Q49" s="14">
        <f t="shared" si="1"/>
        <v>-84.616456786578851</v>
      </c>
      <c r="U49" s="14"/>
    </row>
    <row r="50" spans="1:21" s="13" customFormat="1" ht="13.8" x14ac:dyDescent="0.25">
      <c r="A50" s="13" t="s">
        <v>31</v>
      </c>
      <c r="B50" s="13" t="s">
        <v>32</v>
      </c>
      <c r="C50" s="13" t="s">
        <v>33</v>
      </c>
      <c r="D50" s="13" t="s">
        <v>73</v>
      </c>
      <c r="E50" s="13" t="s">
        <v>74</v>
      </c>
      <c r="F50" s="13" t="s">
        <v>36</v>
      </c>
      <c r="G50" s="13" t="s">
        <v>37</v>
      </c>
      <c r="H50" s="13" t="s">
        <v>45</v>
      </c>
      <c r="I50" s="13" t="s">
        <v>46</v>
      </c>
      <c r="J50" s="14">
        <v>-75000</v>
      </c>
      <c r="K50" s="14">
        <v>0</v>
      </c>
      <c r="L50" s="14">
        <v>-75000.00496550175</v>
      </c>
      <c r="M50" s="14">
        <v>4.9655017501208931E-3</v>
      </c>
      <c r="N50" s="14">
        <v>0</v>
      </c>
      <c r="O50" s="14">
        <f t="shared" si="3"/>
        <v>0</v>
      </c>
      <c r="Q50" s="14">
        <f t="shared" si="1"/>
        <v>0</v>
      </c>
      <c r="U50" s="14"/>
    </row>
    <row r="51" spans="1:21" s="13" customFormat="1" ht="13.8" x14ac:dyDescent="0.25">
      <c r="A51" s="13" t="s">
        <v>31</v>
      </c>
      <c r="B51" s="13" t="s">
        <v>75</v>
      </c>
      <c r="C51" s="13" t="s">
        <v>76</v>
      </c>
      <c r="D51" s="13" t="s">
        <v>77</v>
      </c>
      <c r="E51" s="13" t="s">
        <v>78</v>
      </c>
      <c r="F51" s="13" t="s">
        <v>36</v>
      </c>
      <c r="G51" s="13" t="s">
        <v>37</v>
      </c>
      <c r="H51" s="13" t="s">
        <v>38</v>
      </c>
      <c r="I51" s="13" t="s">
        <v>38</v>
      </c>
      <c r="J51" s="14">
        <v>-627225.00113369082</v>
      </c>
      <c r="K51" s="14">
        <v>-15032.097502430759</v>
      </c>
      <c r="L51" s="14">
        <v>-597589.85256664525</v>
      </c>
      <c r="M51" s="14">
        <v>-29635.148567045708</v>
      </c>
      <c r="N51" s="14">
        <v>-29635.148567045708</v>
      </c>
      <c r="O51" s="14">
        <f t="shared" si="3"/>
        <v>-29635.148567045708</v>
      </c>
      <c r="Q51" s="14">
        <f t="shared" si="1"/>
        <v>-29635.148567045708</v>
      </c>
      <c r="R51" s="19"/>
      <c r="S51" s="17"/>
      <c r="T51" s="17"/>
      <c r="U51" s="14"/>
    </row>
    <row r="52" spans="1:21" s="13" customFormat="1" ht="13.8" x14ac:dyDescent="0.25">
      <c r="A52" s="13" t="s">
        <v>31</v>
      </c>
      <c r="B52" s="13" t="s">
        <v>75</v>
      </c>
      <c r="C52" s="13" t="s">
        <v>76</v>
      </c>
      <c r="D52" s="13" t="s">
        <v>77</v>
      </c>
      <c r="E52" s="13" t="s">
        <v>78</v>
      </c>
      <c r="F52" s="13" t="s">
        <v>36</v>
      </c>
      <c r="G52" s="13" t="s">
        <v>37</v>
      </c>
      <c r="H52" s="13" t="s">
        <v>43</v>
      </c>
      <c r="I52" s="13" t="s">
        <v>44</v>
      </c>
      <c r="J52" s="14">
        <v>-58.323836015347474</v>
      </c>
      <c r="K52" s="14">
        <v>0</v>
      </c>
      <c r="L52" s="14">
        <v>-34.770734662034101</v>
      </c>
      <c r="M52" s="14">
        <v>-23.553101353313366</v>
      </c>
      <c r="N52" s="14">
        <v>0</v>
      </c>
      <c r="O52" s="14">
        <f t="shared" si="3"/>
        <v>0</v>
      </c>
      <c r="Q52" s="14">
        <f t="shared" si="1"/>
        <v>0</v>
      </c>
      <c r="R52" s="19"/>
      <c r="S52" s="17"/>
      <c r="T52" s="16">
        <f>+M52</f>
        <v>-23.553101353313366</v>
      </c>
      <c r="U52" s="14"/>
    </row>
    <row r="53" spans="1:21" s="13" customFormat="1" ht="13.8" x14ac:dyDescent="0.25">
      <c r="A53" s="13" t="s">
        <v>31</v>
      </c>
      <c r="B53" s="13" t="s">
        <v>75</v>
      </c>
      <c r="C53" s="13" t="s">
        <v>76</v>
      </c>
      <c r="D53" s="13" t="s">
        <v>77</v>
      </c>
      <c r="E53" s="13" t="s">
        <v>78</v>
      </c>
      <c r="F53" s="13" t="s">
        <v>36</v>
      </c>
      <c r="G53" s="13" t="s">
        <v>37</v>
      </c>
      <c r="H53" s="13" t="s">
        <v>39</v>
      </c>
      <c r="I53" s="13" t="s">
        <v>40</v>
      </c>
      <c r="J53" s="14">
        <v>-7194.2497673940215</v>
      </c>
      <c r="K53" s="14">
        <v>0</v>
      </c>
      <c r="L53" s="14">
        <v>-23.386416350062518</v>
      </c>
      <c r="M53" s="14">
        <v>-7170.8633510439586</v>
      </c>
      <c r="N53" s="14">
        <v>-7170.8633510439586</v>
      </c>
      <c r="O53" s="14">
        <f t="shared" si="3"/>
        <v>-7170.8633510439586</v>
      </c>
      <c r="Q53" s="14">
        <f t="shared" si="1"/>
        <v>-7170.8633510439586</v>
      </c>
      <c r="U53" s="14"/>
    </row>
    <row r="54" spans="1:21" s="13" customFormat="1" ht="13.8" x14ac:dyDescent="0.25">
      <c r="A54" s="13" t="s">
        <v>31</v>
      </c>
      <c r="B54" s="13" t="s">
        <v>75</v>
      </c>
      <c r="C54" s="13" t="s">
        <v>76</v>
      </c>
      <c r="D54" s="13" t="s">
        <v>77</v>
      </c>
      <c r="E54" s="13" t="s">
        <v>78</v>
      </c>
      <c r="F54" s="13" t="s">
        <v>36</v>
      </c>
      <c r="G54" s="13" t="s">
        <v>37</v>
      </c>
      <c r="H54" s="13" t="s">
        <v>55</v>
      </c>
      <c r="I54" s="13" t="s">
        <v>56</v>
      </c>
      <c r="J54" s="14">
        <v>-11077.419999999998</v>
      </c>
      <c r="K54" s="14">
        <v>0</v>
      </c>
      <c r="L54" s="14">
        <v>-6829.0850077795603</v>
      </c>
      <c r="M54" s="14">
        <v>-4248.3349922204379</v>
      </c>
      <c r="N54" s="14">
        <v>-4248.3349922204379</v>
      </c>
      <c r="O54" s="14">
        <f t="shared" si="3"/>
        <v>-4248.3349922204379</v>
      </c>
      <c r="Q54" s="14">
        <f t="shared" si="1"/>
        <v>-4248.3349922204379</v>
      </c>
      <c r="U54" s="14"/>
    </row>
    <row r="55" spans="1:21" s="13" customFormat="1" ht="13.8" x14ac:dyDescent="0.25">
      <c r="A55" s="13" t="s">
        <v>31</v>
      </c>
      <c r="B55" s="13" t="s">
        <v>75</v>
      </c>
      <c r="C55" s="13" t="s">
        <v>76</v>
      </c>
      <c r="D55" s="13" t="s">
        <v>77</v>
      </c>
      <c r="E55" s="13" t="s">
        <v>78</v>
      </c>
      <c r="F55" s="13" t="s">
        <v>36</v>
      </c>
      <c r="G55" s="13" t="s">
        <v>37</v>
      </c>
      <c r="H55" s="13" t="s">
        <v>79</v>
      </c>
      <c r="I55" s="13" t="s">
        <v>80</v>
      </c>
      <c r="J55" s="14">
        <v>-90442.95749999999</v>
      </c>
      <c r="K55" s="14">
        <v>-90442.95749999999</v>
      </c>
      <c r="L55" s="14">
        <v>-58085.714553152022</v>
      </c>
      <c r="M55" s="14">
        <v>-32357.242946847975</v>
      </c>
      <c r="N55" s="14">
        <v>0</v>
      </c>
      <c r="O55" s="14">
        <f t="shared" si="3"/>
        <v>0</v>
      </c>
      <c r="Q55" s="14">
        <f t="shared" si="1"/>
        <v>0</v>
      </c>
      <c r="S55" s="14">
        <f>+M55</f>
        <v>-32357.242946847975</v>
      </c>
      <c r="U55" s="14"/>
    </row>
    <row r="56" spans="1:21" s="13" customFormat="1" ht="13.8" x14ac:dyDescent="0.25">
      <c r="A56" s="13" t="s">
        <v>31</v>
      </c>
      <c r="B56" s="13" t="s">
        <v>75</v>
      </c>
      <c r="C56" s="13" t="s">
        <v>76</v>
      </c>
      <c r="D56" s="13" t="s">
        <v>77</v>
      </c>
      <c r="E56" s="13" t="s">
        <v>78</v>
      </c>
      <c r="F56" s="13" t="s">
        <v>36</v>
      </c>
      <c r="G56" s="13" t="s">
        <v>37</v>
      </c>
      <c r="H56" s="13" t="s">
        <v>81</v>
      </c>
      <c r="I56" s="13" t="s">
        <v>82</v>
      </c>
      <c r="J56" s="14">
        <v>-512758.4145508011</v>
      </c>
      <c r="K56" s="14">
        <v>0</v>
      </c>
      <c r="L56" s="14">
        <v>-462987.69507527101</v>
      </c>
      <c r="M56" s="14">
        <v>-49770.719475530146</v>
      </c>
      <c r="N56" s="14">
        <v>-49770.719475530146</v>
      </c>
      <c r="O56" s="14">
        <f t="shared" si="3"/>
        <v>-5890.7194755301462</v>
      </c>
      <c r="P56" s="16">
        <v>-43880</v>
      </c>
      <c r="Q56" s="14">
        <f t="shared" si="1"/>
        <v>-49770.719475530146</v>
      </c>
      <c r="U56" s="14"/>
    </row>
    <row r="57" spans="1:21" s="13" customFormat="1" ht="13.8" x14ac:dyDescent="0.25">
      <c r="A57" s="13" t="s">
        <v>31</v>
      </c>
      <c r="B57" s="13" t="s">
        <v>75</v>
      </c>
      <c r="C57" s="13" t="s">
        <v>76</v>
      </c>
      <c r="D57" s="13" t="s">
        <v>77</v>
      </c>
      <c r="E57" s="13" t="s">
        <v>78</v>
      </c>
      <c r="F57" s="13" t="s">
        <v>36</v>
      </c>
      <c r="G57" s="13" t="s">
        <v>37</v>
      </c>
      <c r="H57" s="13" t="s">
        <v>45</v>
      </c>
      <c r="I57" s="13" t="s">
        <v>46</v>
      </c>
      <c r="J57" s="14">
        <v>-3341.3461538461543</v>
      </c>
      <c r="K57" s="14">
        <v>0</v>
      </c>
      <c r="L57" s="14">
        <v>-107.75954873351395</v>
      </c>
      <c r="M57" s="14">
        <v>-3233.5866051126404</v>
      </c>
      <c r="N57" s="14">
        <v>-3233.5866051126404</v>
      </c>
      <c r="O57" s="14">
        <f t="shared" si="3"/>
        <v>-704.58691761263981</v>
      </c>
      <c r="P57" s="16">
        <v>-2528.9996875000006</v>
      </c>
      <c r="Q57" s="14">
        <f t="shared" si="1"/>
        <v>-3233.5866051126404</v>
      </c>
      <c r="U57" s="14"/>
    </row>
    <row r="58" spans="1:21" s="13" customFormat="1" ht="13.8" x14ac:dyDescent="0.25">
      <c r="A58" s="13" t="s">
        <v>31</v>
      </c>
      <c r="B58" s="13" t="s">
        <v>75</v>
      </c>
      <c r="C58" s="13" t="s">
        <v>76</v>
      </c>
      <c r="D58" s="13" t="s">
        <v>83</v>
      </c>
      <c r="E58" s="13" t="s">
        <v>84</v>
      </c>
      <c r="F58" s="13" t="s">
        <v>36</v>
      </c>
      <c r="G58" s="13" t="s">
        <v>37</v>
      </c>
      <c r="H58" s="13" t="s">
        <v>38</v>
      </c>
      <c r="I58" s="13" t="s">
        <v>38</v>
      </c>
      <c r="J58" s="14">
        <v>-15040941.308602564</v>
      </c>
      <c r="K58" s="14">
        <v>-306828.61824967328</v>
      </c>
      <c r="L58" s="14">
        <v>-12548804.121470442</v>
      </c>
      <c r="M58" s="14">
        <v>-2492137.1871321267</v>
      </c>
      <c r="N58" s="14">
        <v>-2492137.1871321267</v>
      </c>
      <c r="O58" s="14">
        <f t="shared" si="3"/>
        <v>-2492137.1871321267</v>
      </c>
      <c r="Q58" s="14">
        <f t="shared" si="1"/>
        <v>-2492137.1871321267</v>
      </c>
      <c r="R58" s="19"/>
      <c r="S58" s="15"/>
      <c r="T58" s="15"/>
      <c r="U58" s="14"/>
    </row>
    <row r="59" spans="1:21" s="13" customFormat="1" ht="13.8" x14ac:dyDescent="0.25">
      <c r="A59" s="13" t="s">
        <v>31</v>
      </c>
      <c r="B59" s="13" t="s">
        <v>75</v>
      </c>
      <c r="C59" s="13" t="s">
        <v>76</v>
      </c>
      <c r="D59" s="13" t="s">
        <v>83</v>
      </c>
      <c r="E59" s="13" t="s">
        <v>84</v>
      </c>
      <c r="F59" s="13" t="s">
        <v>36</v>
      </c>
      <c r="G59" s="13" t="s">
        <v>37</v>
      </c>
      <c r="H59" s="13" t="s">
        <v>85</v>
      </c>
      <c r="I59" s="13" t="s">
        <v>86</v>
      </c>
      <c r="J59" s="14">
        <v>-1230000</v>
      </c>
      <c r="K59" s="14">
        <v>0</v>
      </c>
      <c r="L59" s="14">
        <v>-132000</v>
      </c>
      <c r="M59" s="14">
        <v>-1098000</v>
      </c>
      <c r="N59" s="14">
        <v>-1098000</v>
      </c>
      <c r="O59" s="14">
        <f t="shared" si="3"/>
        <v>132000</v>
      </c>
      <c r="P59" s="16">
        <v>-1230000</v>
      </c>
      <c r="Q59" s="14">
        <f t="shared" si="1"/>
        <v>-1098000</v>
      </c>
      <c r="R59" s="19"/>
      <c r="S59" s="15"/>
      <c r="T59" s="15"/>
      <c r="U59" s="14"/>
    </row>
    <row r="60" spans="1:21" s="13" customFormat="1" ht="13.8" x14ac:dyDescent="0.25">
      <c r="A60" s="13" t="s">
        <v>31</v>
      </c>
      <c r="B60" s="13" t="s">
        <v>75</v>
      </c>
      <c r="C60" s="13" t="s">
        <v>76</v>
      </c>
      <c r="D60" s="13" t="s">
        <v>83</v>
      </c>
      <c r="E60" s="13" t="s">
        <v>84</v>
      </c>
      <c r="F60" s="13" t="s">
        <v>36</v>
      </c>
      <c r="G60" s="13" t="s">
        <v>37</v>
      </c>
      <c r="H60" s="13" t="s">
        <v>87</v>
      </c>
      <c r="I60" s="13" t="s">
        <v>88</v>
      </c>
      <c r="J60" s="14">
        <v>-257436.60999000003</v>
      </c>
      <c r="K60" s="14">
        <v>-107436.61</v>
      </c>
      <c r="L60" s="14">
        <v>-250025.74998999998</v>
      </c>
      <c r="M60" s="14">
        <v>-7410.8600000000442</v>
      </c>
      <c r="N60" s="14">
        <v>-7410.8600000000442</v>
      </c>
      <c r="O60" s="14">
        <f t="shared" si="3"/>
        <v>96597.139999999956</v>
      </c>
      <c r="P60" s="16">
        <v>-104008</v>
      </c>
      <c r="Q60" s="14">
        <f t="shared" si="1"/>
        <v>-7410.8600000000442</v>
      </c>
      <c r="R60" s="19"/>
      <c r="S60" s="15"/>
      <c r="T60" s="15"/>
      <c r="U60" s="14"/>
    </row>
    <row r="61" spans="1:21" s="13" customFormat="1" ht="13.8" x14ac:dyDescent="0.25">
      <c r="A61" s="13" t="s">
        <v>31</v>
      </c>
      <c r="B61" s="13" t="s">
        <v>75</v>
      </c>
      <c r="C61" s="13" t="s">
        <v>76</v>
      </c>
      <c r="D61" s="13" t="s">
        <v>83</v>
      </c>
      <c r="E61" s="13" t="s">
        <v>84</v>
      </c>
      <c r="F61" s="13" t="s">
        <v>36</v>
      </c>
      <c r="G61" s="13" t="s">
        <v>37</v>
      </c>
      <c r="H61" s="13" t="s">
        <v>41</v>
      </c>
      <c r="I61" s="13" t="s">
        <v>42</v>
      </c>
      <c r="J61" s="14">
        <v>-855538.62014399993</v>
      </c>
      <c r="K61" s="14">
        <v>-2279.3109870000499</v>
      </c>
      <c r="L61" s="14">
        <v>-851951.49665999983</v>
      </c>
      <c r="M61" s="14">
        <v>-3587.1234840001125</v>
      </c>
      <c r="N61" s="14">
        <v>-3587.1234840001125</v>
      </c>
      <c r="O61" s="14">
        <f t="shared" ref="O61:O92" si="4">+N61-P61</f>
        <v>-1.1234840001125121</v>
      </c>
      <c r="P61" s="16">
        <v>-3586</v>
      </c>
      <c r="Q61" s="14">
        <f t="shared" si="1"/>
        <v>-3587.1234840001125</v>
      </c>
      <c r="R61" s="19"/>
      <c r="S61" s="17"/>
      <c r="T61" s="17"/>
      <c r="U61" s="14"/>
    </row>
    <row r="62" spans="1:21" s="13" customFormat="1" ht="13.8" x14ac:dyDescent="0.25">
      <c r="A62" s="13" t="s">
        <v>31</v>
      </c>
      <c r="B62" s="13" t="s">
        <v>75</v>
      </c>
      <c r="C62" s="13" t="s">
        <v>76</v>
      </c>
      <c r="D62" s="13" t="s">
        <v>83</v>
      </c>
      <c r="E62" s="13" t="s">
        <v>84</v>
      </c>
      <c r="F62" s="13" t="s">
        <v>36</v>
      </c>
      <c r="G62" s="13" t="s">
        <v>37</v>
      </c>
      <c r="H62" s="13" t="s">
        <v>43</v>
      </c>
      <c r="I62" s="13" t="s">
        <v>44</v>
      </c>
      <c r="J62" s="14">
        <v>-7126.4080862026522</v>
      </c>
      <c r="K62" s="14">
        <v>0</v>
      </c>
      <c r="L62" s="14">
        <v>-7000.0579966720552</v>
      </c>
      <c r="M62" s="14">
        <v>-126.35008953059878</v>
      </c>
      <c r="N62" s="14">
        <v>0</v>
      </c>
      <c r="O62" s="14">
        <f t="shared" si="4"/>
        <v>0</v>
      </c>
      <c r="Q62" s="14">
        <f t="shared" si="1"/>
        <v>0</v>
      </c>
      <c r="R62" s="19"/>
      <c r="S62" s="17"/>
      <c r="T62" s="16">
        <f>+M62</f>
        <v>-126.35008953059878</v>
      </c>
      <c r="U62" s="14"/>
    </row>
    <row r="63" spans="1:21" s="13" customFormat="1" ht="13.8" x14ac:dyDescent="0.25">
      <c r="A63" s="13" t="s">
        <v>31</v>
      </c>
      <c r="B63" s="13" t="s">
        <v>75</v>
      </c>
      <c r="C63" s="13" t="s">
        <v>76</v>
      </c>
      <c r="D63" s="13" t="s">
        <v>83</v>
      </c>
      <c r="E63" s="13" t="s">
        <v>84</v>
      </c>
      <c r="F63" s="13" t="s">
        <v>36</v>
      </c>
      <c r="G63" s="13" t="s">
        <v>37</v>
      </c>
      <c r="H63" s="13" t="s">
        <v>39</v>
      </c>
      <c r="I63" s="13" t="s">
        <v>40</v>
      </c>
      <c r="J63" s="14">
        <v>-37886.011097806266</v>
      </c>
      <c r="K63" s="14">
        <v>0</v>
      </c>
      <c r="L63" s="14">
        <v>-15947.837143122457</v>
      </c>
      <c r="M63" s="14">
        <v>-21938.173954683807</v>
      </c>
      <c r="N63" s="14">
        <v>-21938.173954683807</v>
      </c>
      <c r="O63" s="14">
        <f t="shared" si="4"/>
        <v>-21938.173954683807</v>
      </c>
      <c r="Q63" s="14">
        <f t="shared" si="1"/>
        <v>-21938.173954683807</v>
      </c>
      <c r="R63" s="15"/>
      <c r="S63" s="17"/>
      <c r="T63" s="15"/>
      <c r="U63" s="14"/>
    </row>
    <row r="64" spans="1:21" s="13" customFormat="1" ht="13.8" x14ac:dyDescent="0.25">
      <c r="A64" s="13" t="s">
        <v>31</v>
      </c>
      <c r="B64" s="13" t="s">
        <v>75</v>
      </c>
      <c r="C64" s="13" t="s">
        <v>76</v>
      </c>
      <c r="D64" s="13" t="s">
        <v>83</v>
      </c>
      <c r="E64" s="13" t="s">
        <v>84</v>
      </c>
      <c r="F64" s="13" t="s">
        <v>36</v>
      </c>
      <c r="G64" s="13" t="s">
        <v>37</v>
      </c>
      <c r="H64" s="13" t="s">
        <v>55</v>
      </c>
      <c r="I64" s="13" t="s">
        <v>56</v>
      </c>
      <c r="J64" s="14">
        <v>-2551507.9429899999</v>
      </c>
      <c r="K64" s="14">
        <v>0</v>
      </c>
      <c r="L64" s="14">
        <v>-2025050.1098896097</v>
      </c>
      <c r="M64" s="14">
        <v>-526457.83310039015</v>
      </c>
      <c r="N64" s="14">
        <v>-526457.83310039015</v>
      </c>
      <c r="O64" s="14">
        <f t="shared" si="4"/>
        <v>251552.16688960989</v>
      </c>
      <c r="P64" s="16">
        <v>-778009.99999000004</v>
      </c>
      <c r="Q64" s="14">
        <f t="shared" si="1"/>
        <v>-526457.83310039015</v>
      </c>
      <c r="R64" s="15"/>
      <c r="S64" s="17"/>
      <c r="T64" s="15"/>
      <c r="U64" s="14"/>
    </row>
    <row r="65" spans="1:21" s="13" customFormat="1" ht="13.8" x14ac:dyDescent="0.25">
      <c r="A65" s="13" t="s">
        <v>31</v>
      </c>
      <c r="B65" s="13" t="s">
        <v>75</v>
      </c>
      <c r="C65" s="13" t="s">
        <v>76</v>
      </c>
      <c r="D65" s="13" t="s">
        <v>83</v>
      </c>
      <c r="E65" s="13" t="s">
        <v>84</v>
      </c>
      <c r="F65" s="13" t="s">
        <v>36</v>
      </c>
      <c r="G65" s="13" t="s">
        <v>37</v>
      </c>
      <c r="H65" s="13" t="s">
        <v>79</v>
      </c>
      <c r="I65" s="13" t="s">
        <v>80</v>
      </c>
      <c r="J65" s="14">
        <v>-680018.04249999998</v>
      </c>
      <c r="K65" s="14">
        <v>-680018.04249999998</v>
      </c>
      <c r="L65" s="14">
        <v>-488626.52924536302</v>
      </c>
      <c r="M65" s="14">
        <v>-191391.51325463713</v>
      </c>
      <c r="N65" s="14">
        <v>0</v>
      </c>
      <c r="O65" s="14">
        <f t="shared" si="4"/>
        <v>0</v>
      </c>
      <c r="Q65" s="14">
        <f t="shared" si="1"/>
        <v>0</v>
      </c>
      <c r="R65" s="19"/>
      <c r="S65" s="14">
        <f>+M65</f>
        <v>-191391.51325463713</v>
      </c>
      <c r="T65" s="17"/>
      <c r="U65" s="14"/>
    </row>
    <row r="66" spans="1:21" s="13" customFormat="1" ht="13.8" x14ac:dyDescent="0.25">
      <c r="A66" s="13" t="s">
        <v>31</v>
      </c>
      <c r="B66" s="13" t="s">
        <v>75</v>
      </c>
      <c r="C66" s="13" t="s">
        <v>76</v>
      </c>
      <c r="D66" s="13" t="s">
        <v>83</v>
      </c>
      <c r="E66" s="13" t="s">
        <v>84</v>
      </c>
      <c r="F66" s="13" t="s">
        <v>36</v>
      </c>
      <c r="G66" s="13" t="s">
        <v>37</v>
      </c>
      <c r="H66" s="13" t="s">
        <v>89</v>
      </c>
      <c r="I66" s="13" t="s">
        <v>90</v>
      </c>
      <c r="J66" s="14">
        <v>-617047</v>
      </c>
      <c r="K66" s="14">
        <v>0</v>
      </c>
      <c r="L66" s="14">
        <v>-30312.04</v>
      </c>
      <c r="M66" s="14">
        <v>-586734.96</v>
      </c>
      <c r="N66" s="14">
        <v>-586734.96</v>
      </c>
      <c r="O66" s="14">
        <f t="shared" si="4"/>
        <v>-586734.96</v>
      </c>
      <c r="Q66" s="14">
        <f t="shared" si="1"/>
        <v>-586734.96</v>
      </c>
      <c r="U66" s="14"/>
    </row>
    <row r="67" spans="1:21" s="13" customFormat="1" ht="13.8" x14ac:dyDescent="0.25">
      <c r="A67" s="13" t="s">
        <v>31</v>
      </c>
      <c r="B67" s="13" t="s">
        <v>75</v>
      </c>
      <c r="C67" s="13" t="s">
        <v>76</v>
      </c>
      <c r="D67" s="13" t="s">
        <v>83</v>
      </c>
      <c r="E67" s="13" t="s">
        <v>84</v>
      </c>
      <c r="F67" s="13" t="s">
        <v>36</v>
      </c>
      <c r="G67" s="13" t="s">
        <v>37</v>
      </c>
      <c r="H67" s="13" t="s">
        <v>69</v>
      </c>
      <c r="I67" s="13" t="s">
        <v>70</v>
      </c>
      <c r="J67" s="14">
        <v>-23714</v>
      </c>
      <c r="K67" s="14">
        <v>-23714</v>
      </c>
      <c r="L67" s="14">
        <v>-23444.157400000004</v>
      </c>
      <c r="M67" s="14">
        <v>-269.84259999999699</v>
      </c>
      <c r="N67" s="14">
        <v>0</v>
      </c>
      <c r="O67" s="14">
        <f t="shared" si="4"/>
        <v>0</v>
      </c>
      <c r="Q67" s="14">
        <f t="shared" si="1"/>
        <v>0</v>
      </c>
      <c r="S67" s="14">
        <f>+M67</f>
        <v>-269.84259999999699</v>
      </c>
      <c r="U67" s="14"/>
    </row>
    <row r="68" spans="1:21" s="13" customFormat="1" ht="13.8" x14ac:dyDescent="0.25">
      <c r="A68" s="13" t="s">
        <v>31</v>
      </c>
      <c r="B68" s="13" t="s">
        <v>75</v>
      </c>
      <c r="C68" s="13" t="s">
        <v>76</v>
      </c>
      <c r="D68" s="13" t="s">
        <v>83</v>
      </c>
      <c r="E68" s="13" t="s">
        <v>84</v>
      </c>
      <c r="F68" s="13" t="s">
        <v>36</v>
      </c>
      <c r="G68" s="13" t="s">
        <v>37</v>
      </c>
      <c r="H68" s="13" t="s">
        <v>81</v>
      </c>
      <c r="I68" s="13" t="s">
        <v>82</v>
      </c>
      <c r="J68" s="14">
        <v>-3690805.0847428571</v>
      </c>
      <c r="K68" s="14">
        <v>0</v>
      </c>
      <c r="L68" s="14">
        <v>-3150704.119576043</v>
      </c>
      <c r="M68" s="14">
        <v>-540100.96516681463</v>
      </c>
      <c r="N68" s="14">
        <v>-540100.96516681463</v>
      </c>
      <c r="O68" s="14">
        <f t="shared" si="4"/>
        <v>-83430.965166814625</v>
      </c>
      <c r="P68" s="16">
        <v>-456670</v>
      </c>
      <c r="Q68" s="14">
        <f t="shared" si="1"/>
        <v>-540100.96516681463</v>
      </c>
      <c r="U68" s="14"/>
    </row>
    <row r="69" spans="1:21" s="13" customFormat="1" ht="13.8" x14ac:dyDescent="0.25">
      <c r="A69" s="13" t="s">
        <v>31</v>
      </c>
      <c r="B69" s="13" t="s">
        <v>75</v>
      </c>
      <c r="C69" s="13" t="s">
        <v>76</v>
      </c>
      <c r="D69" s="13" t="s">
        <v>83</v>
      </c>
      <c r="E69" s="13" t="s">
        <v>84</v>
      </c>
      <c r="F69" s="13" t="s">
        <v>36</v>
      </c>
      <c r="G69" s="13" t="s">
        <v>37</v>
      </c>
      <c r="H69" s="13" t="s">
        <v>91</v>
      </c>
      <c r="I69" s="13" t="s">
        <v>92</v>
      </c>
      <c r="J69" s="14">
        <v>-700000</v>
      </c>
      <c r="K69" s="14">
        <v>0</v>
      </c>
      <c r="L69" s="14">
        <v>-452408.52999999997</v>
      </c>
      <c r="M69" s="14">
        <v>-247591.46999999997</v>
      </c>
      <c r="N69" s="14">
        <v>-247591.46999999997</v>
      </c>
      <c r="O69" s="14">
        <f t="shared" si="4"/>
        <v>-68.470000000204891</v>
      </c>
      <c r="P69" s="16">
        <v>-247522.99999999977</v>
      </c>
      <c r="Q69" s="14">
        <f t="shared" si="1"/>
        <v>-247591.46999999997</v>
      </c>
      <c r="U69" s="14"/>
    </row>
    <row r="70" spans="1:21" s="13" customFormat="1" ht="13.8" x14ac:dyDescent="0.25">
      <c r="A70" s="13" t="s">
        <v>31</v>
      </c>
      <c r="B70" s="13" t="s">
        <v>75</v>
      </c>
      <c r="C70" s="13" t="s">
        <v>76</v>
      </c>
      <c r="D70" s="13" t="s">
        <v>83</v>
      </c>
      <c r="E70" s="13" t="s">
        <v>84</v>
      </c>
      <c r="F70" s="13" t="s">
        <v>36</v>
      </c>
      <c r="G70" s="13" t="s">
        <v>37</v>
      </c>
      <c r="H70" s="13" t="s">
        <v>93</v>
      </c>
      <c r="I70" s="13" t="s">
        <v>94</v>
      </c>
      <c r="J70" s="14">
        <v>-10574.71</v>
      </c>
      <c r="K70" s="14">
        <v>-10574.71</v>
      </c>
      <c r="L70" s="14">
        <v>-10575</v>
      </c>
      <c r="M70" s="14">
        <v>0.29000000000178261</v>
      </c>
      <c r="N70" s="14">
        <v>0</v>
      </c>
      <c r="O70" s="14">
        <f t="shared" si="4"/>
        <v>0</v>
      </c>
      <c r="Q70" s="14">
        <f t="shared" si="1"/>
        <v>0</v>
      </c>
      <c r="S70" s="14"/>
      <c r="U70" s="14"/>
    </row>
    <row r="71" spans="1:21" s="13" customFormat="1" ht="13.8" x14ac:dyDescent="0.25">
      <c r="A71" s="13" t="s">
        <v>31</v>
      </c>
      <c r="B71" s="13" t="s">
        <v>75</v>
      </c>
      <c r="C71" s="13" t="s">
        <v>76</v>
      </c>
      <c r="D71" s="13" t="s">
        <v>83</v>
      </c>
      <c r="E71" s="13" t="s">
        <v>84</v>
      </c>
      <c r="F71" s="13" t="s">
        <v>36</v>
      </c>
      <c r="G71" s="13" t="s">
        <v>37</v>
      </c>
      <c r="H71" s="13" t="s">
        <v>95</v>
      </c>
      <c r="I71" s="13" t="s">
        <v>96</v>
      </c>
      <c r="J71" s="14">
        <v>-43999.999999999978</v>
      </c>
      <c r="K71" s="14">
        <v>0</v>
      </c>
      <c r="L71" s="14">
        <v>-3831.8400000000006</v>
      </c>
      <c r="M71" s="14">
        <v>-40168.159999999974</v>
      </c>
      <c r="N71" s="14">
        <v>-40168.159999999974</v>
      </c>
      <c r="O71" s="14">
        <f t="shared" si="4"/>
        <v>-1168.1599999999744</v>
      </c>
      <c r="P71" s="16">
        <v>-39000</v>
      </c>
      <c r="Q71" s="14">
        <f t="shared" si="1"/>
        <v>-40168.159999999974</v>
      </c>
      <c r="U71" s="14"/>
    </row>
    <row r="72" spans="1:21" s="13" customFormat="1" ht="13.8" x14ac:dyDescent="0.25">
      <c r="A72" s="13" t="s">
        <v>31</v>
      </c>
      <c r="B72" s="13" t="s">
        <v>75</v>
      </c>
      <c r="C72" s="13" t="s">
        <v>76</v>
      </c>
      <c r="D72" s="13" t="s">
        <v>83</v>
      </c>
      <c r="E72" s="13" t="s">
        <v>84</v>
      </c>
      <c r="F72" s="13" t="s">
        <v>36</v>
      </c>
      <c r="G72" s="13" t="s">
        <v>37</v>
      </c>
      <c r="H72" s="13" t="s">
        <v>97</v>
      </c>
      <c r="I72" s="13" t="s">
        <v>98</v>
      </c>
      <c r="J72" s="14">
        <v>-249279</v>
      </c>
      <c r="K72" s="14">
        <v>0</v>
      </c>
      <c r="L72" s="14">
        <v>-11028.04</v>
      </c>
      <c r="M72" s="14">
        <v>-238250.96000000002</v>
      </c>
      <c r="N72" s="14">
        <v>-238250.96000000002</v>
      </c>
      <c r="O72" s="14">
        <f t="shared" si="4"/>
        <v>-238250.96000000002</v>
      </c>
      <c r="Q72" s="14">
        <f t="shared" si="1"/>
        <v>-238250.96000000002</v>
      </c>
      <c r="U72" s="14"/>
    </row>
    <row r="73" spans="1:21" s="13" customFormat="1" ht="13.8" x14ac:dyDescent="0.25">
      <c r="A73" s="13" t="s">
        <v>31</v>
      </c>
      <c r="B73" s="13" t="s">
        <v>75</v>
      </c>
      <c r="C73" s="13" t="s">
        <v>76</v>
      </c>
      <c r="D73" s="13" t="s">
        <v>83</v>
      </c>
      <c r="E73" s="13" t="s">
        <v>84</v>
      </c>
      <c r="F73" s="13" t="s">
        <v>36</v>
      </c>
      <c r="G73" s="13" t="s">
        <v>37</v>
      </c>
      <c r="H73" s="13" t="s">
        <v>45</v>
      </c>
      <c r="I73" s="13" t="s">
        <v>46</v>
      </c>
      <c r="J73" s="14">
        <v>-1083790.480769231</v>
      </c>
      <c r="K73" s="14">
        <v>0</v>
      </c>
      <c r="L73" s="14">
        <v>-603535.11918135418</v>
      </c>
      <c r="M73" s="14">
        <v>-480255.36158787663</v>
      </c>
      <c r="N73" s="14">
        <v>-480255.36158787663</v>
      </c>
      <c r="O73" s="14">
        <f t="shared" si="4"/>
        <v>302297.69030237332</v>
      </c>
      <c r="P73" s="16">
        <v>-782553.05189024995</v>
      </c>
      <c r="Q73" s="14">
        <f t="shared" ref="Q73:Q136" si="5">+O73+P73</f>
        <v>-480255.36158787663</v>
      </c>
      <c r="U73" s="14"/>
    </row>
    <row r="74" spans="1:21" s="13" customFormat="1" ht="13.8" x14ac:dyDescent="0.25">
      <c r="A74" s="13" t="s">
        <v>31</v>
      </c>
      <c r="B74" s="13" t="s">
        <v>75</v>
      </c>
      <c r="C74" s="13" t="s">
        <v>76</v>
      </c>
      <c r="D74" s="13" t="s">
        <v>83</v>
      </c>
      <c r="E74" s="13" t="s">
        <v>84</v>
      </c>
      <c r="F74" s="13" t="s">
        <v>36</v>
      </c>
      <c r="G74" s="13" t="s">
        <v>37</v>
      </c>
      <c r="H74" s="13" t="s">
        <v>99</v>
      </c>
      <c r="I74" s="13" t="s">
        <v>100</v>
      </c>
      <c r="J74" s="14">
        <v>-21760</v>
      </c>
      <c r="K74" s="14">
        <v>-21760</v>
      </c>
      <c r="L74" s="14">
        <v>-21760</v>
      </c>
      <c r="M74" s="14">
        <v>0</v>
      </c>
      <c r="N74" s="14">
        <v>0</v>
      </c>
      <c r="O74" s="14">
        <f t="shared" si="4"/>
        <v>0</v>
      </c>
      <c r="Q74" s="14">
        <f t="shared" si="5"/>
        <v>0</v>
      </c>
      <c r="S74" s="14"/>
      <c r="U74" s="14"/>
    </row>
    <row r="75" spans="1:21" s="13" customFormat="1" ht="13.8" x14ac:dyDescent="0.25">
      <c r="A75" s="13" t="s">
        <v>31</v>
      </c>
      <c r="B75" s="13" t="s">
        <v>75</v>
      </c>
      <c r="C75" s="13" t="s">
        <v>76</v>
      </c>
      <c r="D75" s="13" t="s">
        <v>83</v>
      </c>
      <c r="E75" s="13" t="s">
        <v>84</v>
      </c>
      <c r="F75" s="13" t="s">
        <v>36</v>
      </c>
      <c r="G75" s="13" t="s">
        <v>37</v>
      </c>
      <c r="H75" s="13" t="s">
        <v>101</v>
      </c>
      <c r="I75" s="13" t="s">
        <v>102</v>
      </c>
      <c r="J75" s="14">
        <v>-376972.82</v>
      </c>
      <c r="K75" s="14">
        <v>-376972.82</v>
      </c>
      <c r="L75" s="14">
        <v>-376652.04</v>
      </c>
      <c r="M75" s="14">
        <v>-320.78000000002794</v>
      </c>
      <c r="N75" s="14">
        <v>0</v>
      </c>
      <c r="O75" s="14">
        <f t="shared" si="4"/>
        <v>0</v>
      </c>
      <c r="Q75" s="14">
        <f t="shared" si="5"/>
        <v>0</v>
      </c>
      <c r="S75" s="14">
        <f>+M75</f>
        <v>-320.78000000002794</v>
      </c>
      <c r="U75" s="14"/>
    </row>
    <row r="76" spans="1:21" s="13" customFormat="1" ht="13.8" x14ac:dyDescent="0.25">
      <c r="A76" s="13" t="s">
        <v>31</v>
      </c>
      <c r="B76" s="13" t="s">
        <v>75</v>
      </c>
      <c r="C76" s="13" t="s">
        <v>76</v>
      </c>
      <c r="D76" s="13" t="s">
        <v>103</v>
      </c>
      <c r="E76" s="13" t="s">
        <v>104</v>
      </c>
      <c r="F76" s="13" t="s">
        <v>36</v>
      </c>
      <c r="G76" s="13" t="s">
        <v>37</v>
      </c>
      <c r="H76" s="13" t="s">
        <v>38</v>
      </c>
      <c r="I76" s="13" t="s">
        <v>38</v>
      </c>
      <c r="J76" s="14">
        <v>-353522.67759698431</v>
      </c>
      <c r="K76" s="14">
        <v>-97805</v>
      </c>
      <c r="L76" s="14">
        <v>-288637.23951754224</v>
      </c>
      <c r="M76" s="14">
        <v>-64885.438079442058</v>
      </c>
      <c r="N76" s="14">
        <v>-64885.438079442058</v>
      </c>
      <c r="O76" s="14">
        <f t="shared" si="4"/>
        <v>-64885.438079442058</v>
      </c>
      <c r="Q76" s="14">
        <f t="shared" si="5"/>
        <v>-64885.438079442058</v>
      </c>
      <c r="R76" s="19"/>
      <c r="S76" s="15"/>
      <c r="T76" s="15"/>
      <c r="U76" s="14"/>
    </row>
    <row r="77" spans="1:21" s="13" customFormat="1" ht="13.8" x14ac:dyDescent="0.25">
      <c r="A77" s="13" t="s">
        <v>31</v>
      </c>
      <c r="B77" s="13" t="s">
        <v>75</v>
      </c>
      <c r="C77" s="13" t="s">
        <v>76</v>
      </c>
      <c r="D77" s="13" t="s">
        <v>103</v>
      </c>
      <c r="E77" s="13" t="s">
        <v>104</v>
      </c>
      <c r="F77" s="13" t="s">
        <v>36</v>
      </c>
      <c r="G77" s="13" t="s">
        <v>37</v>
      </c>
      <c r="H77" s="13" t="s">
        <v>41</v>
      </c>
      <c r="I77" s="13" t="s">
        <v>42</v>
      </c>
      <c r="J77" s="14">
        <v>-3044.6214240000004</v>
      </c>
      <c r="K77" s="14">
        <v>-8.1114270000001802</v>
      </c>
      <c r="L77" s="14">
        <v>-3031.8558600000001</v>
      </c>
      <c r="M77" s="14">
        <v>-12.765564000000172</v>
      </c>
      <c r="N77" s="14">
        <v>-12.765564000000172</v>
      </c>
      <c r="O77" s="14">
        <f t="shared" si="4"/>
        <v>0.23443599999982823</v>
      </c>
      <c r="P77" s="16">
        <v>-13</v>
      </c>
      <c r="Q77" s="14">
        <f t="shared" si="5"/>
        <v>-12.765564000000172</v>
      </c>
      <c r="R77" s="19"/>
      <c r="S77" s="17"/>
      <c r="T77" s="17"/>
      <c r="U77" s="14"/>
    </row>
    <row r="78" spans="1:21" s="13" customFormat="1" ht="13.8" x14ac:dyDescent="0.25">
      <c r="A78" s="13" t="s">
        <v>31</v>
      </c>
      <c r="B78" s="13" t="s">
        <v>75</v>
      </c>
      <c r="C78" s="13" t="s">
        <v>76</v>
      </c>
      <c r="D78" s="13" t="s">
        <v>103</v>
      </c>
      <c r="E78" s="13" t="s">
        <v>104</v>
      </c>
      <c r="F78" s="13" t="s">
        <v>36</v>
      </c>
      <c r="G78" s="13" t="s">
        <v>37</v>
      </c>
      <c r="H78" s="13" t="s">
        <v>43</v>
      </c>
      <c r="I78" s="13" t="s">
        <v>44</v>
      </c>
      <c r="J78" s="14">
        <v>-70.0422007276035</v>
      </c>
      <c r="K78" s="14">
        <v>0</v>
      </c>
      <c r="L78" s="14">
        <v>-39.632857739566759</v>
      </c>
      <c r="M78" s="14">
        <v>-30.409342988036755</v>
      </c>
      <c r="N78" s="14">
        <v>0</v>
      </c>
      <c r="O78" s="14">
        <f t="shared" si="4"/>
        <v>0</v>
      </c>
      <c r="Q78" s="14">
        <f t="shared" si="5"/>
        <v>0</v>
      </c>
      <c r="R78" s="19"/>
      <c r="S78" s="17"/>
      <c r="T78" s="16">
        <f>+M78</f>
        <v>-30.409342988036755</v>
      </c>
      <c r="U78" s="14"/>
    </row>
    <row r="79" spans="1:21" s="13" customFormat="1" ht="13.8" x14ac:dyDescent="0.25">
      <c r="A79" s="13" t="s">
        <v>31</v>
      </c>
      <c r="B79" s="13" t="s">
        <v>75</v>
      </c>
      <c r="C79" s="13" t="s">
        <v>76</v>
      </c>
      <c r="D79" s="13" t="s">
        <v>103</v>
      </c>
      <c r="E79" s="13" t="s">
        <v>104</v>
      </c>
      <c r="F79" s="13" t="s">
        <v>36</v>
      </c>
      <c r="G79" s="13" t="s">
        <v>37</v>
      </c>
      <c r="H79" s="13" t="s">
        <v>39</v>
      </c>
      <c r="I79" s="13" t="s">
        <v>40</v>
      </c>
      <c r="J79" s="14">
        <v>-118.750908045977</v>
      </c>
      <c r="K79" s="14">
        <v>0</v>
      </c>
      <c r="L79" s="14">
        <v>-27.917255644031833</v>
      </c>
      <c r="M79" s="14">
        <v>-90.833652401945173</v>
      </c>
      <c r="N79" s="14">
        <v>-90.833652401945173</v>
      </c>
      <c r="O79" s="14">
        <f t="shared" si="4"/>
        <v>-90.833652401945173</v>
      </c>
      <c r="Q79" s="14">
        <f t="shared" si="5"/>
        <v>-90.833652401945173</v>
      </c>
      <c r="R79" s="19"/>
      <c r="S79" s="17"/>
      <c r="T79" s="17"/>
      <c r="U79" s="14"/>
    </row>
    <row r="80" spans="1:21" s="13" customFormat="1" ht="13.8" x14ac:dyDescent="0.25">
      <c r="A80" s="13" t="s">
        <v>31</v>
      </c>
      <c r="B80" s="13" t="s">
        <v>75</v>
      </c>
      <c r="C80" s="13" t="s">
        <v>76</v>
      </c>
      <c r="D80" s="13" t="s">
        <v>103</v>
      </c>
      <c r="E80" s="13" t="s">
        <v>104</v>
      </c>
      <c r="F80" s="13" t="s">
        <v>36</v>
      </c>
      <c r="G80" s="13" t="s">
        <v>37</v>
      </c>
      <c r="H80" s="13" t="s">
        <v>55</v>
      </c>
      <c r="I80" s="13" t="s">
        <v>56</v>
      </c>
      <c r="J80" s="14">
        <v>-700000</v>
      </c>
      <c r="K80" s="14">
        <v>0</v>
      </c>
      <c r="L80" s="14">
        <v>-277607.02</v>
      </c>
      <c r="M80" s="14">
        <v>-422392.98</v>
      </c>
      <c r="N80" s="14">
        <v>-422392.98</v>
      </c>
      <c r="O80" s="14">
        <f t="shared" si="4"/>
        <v>32024.020000000019</v>
      </c>
      <c r="P80" s="16">
        <v>-454417</v>
      </c>
      <c r="Q80" s="14">
        <f t="shared" si="5"/>
        <v>-422392.98</v>
      </c>
      <c r="U80" s="14"/>
    </row>
    <row r="81" spans="1:21" s="13" customFormat="1" ht="13.8" x14ac:dyDescent="0.25">
      <c r="A81" s="13" t="s">
        <v>31</v>
      </c>
      <c r="B81" s="13" t="s">
        <v>75</v>
      </c>
      <c r="C81" s="13" t="s">
        <v>76</v>
      </c>
      <c r="D81" s="13" t="s">
        <v>103</v>
      </c>
      <c r="E81" s="13" t="s">
        <v>104</v>
      </c>
      <c r="F81" s="13" t="s">
        <v>36</v>
      </c>
      <c r="G81" s="13" t="s">
        <v>37</v>
      </c>
      <c r="H81" s="13" t="s">
        <v>79</v>
      </c>
      <c r="I81" s="13" t="s">
        <v>80</v>
      </c>
      <c r="J81" s="14">
        <v>-412099.886</v>
      </c>
      <c r="K81" s="14">
        <v>-412099.886</v>
      </c>
      <c r="L81" s="14">
        <v>-338667.31525400002</v>
      </c>
      <c r="M81" s="14">
        <v>-73432.570745999983</v>
      </c>
      <c r="N81" s="14">
        <v>0</v>
      </c>
      <c r="O81" s="14">
        <f t="shared" si="4"/>
        <v>0</v>
      </c>
      <c r="Q81" s="14">
        <f t="shared" si="5"/>
        <v>0</v>
      </c>
      <c r="S81" s="14">
        <f>+M81</f>
        <v>-73432.570745999983</v>
      </c>
      <c r="U81" s="14"/>
    </row>
    <row r="82" spans="1:21" s="13" customFormat="1" ht="13.8" x14ac:dyDescent="0.25">
      <c r="A82" s="13" t="s">
        <v>31</v>
      </c>
      <c r="B82" s="13" t="s">
        <v>75</v>
      </c>
      <c r="C82" s="13" t="s">
        <v>76</v>
      </c>
      <c r="D82" s="13" t="s">
        <v>103</v>
      </c>
      <c r="E82" s="13" t="s">
        <v>104</v>
      </c>
      <c r="F82" s="13" t="s">
        <v>36</v>
      </c>
      <c r="G82" s="13" t="s">
        <v>37</v>
      </c>
      <c r="H82" s="13" t="s">
        <v>81</v>
      </c>
      <c r="I82" s="13" t="s">
        <v>82</v>
      </c>
      <c r="J82" s="14">
        <v>-584400</v>
      </c>
      <c r="K82" s="14">
        <v>0</v>
      </c>
      <c r="L82" s="14">
        <v>-80191.350000000006</v>
      </c>
      <c r="M82" s="14">
        <v>-504208.65</v>
      </c>
      <c r="N82" s="14">
        <v>-504208.65</v>
      </c>
      <c r="O82" s="14">
        <f t="shared" si="4"/>
        <v>73649.349999999977</v>
      </c>
      <c r="P82" s="16">
        <v>-577858</v>
      </c>
      <c r="Q82" s="14">
        <f t="shared" si="5"/>
        <v>-504208.65</v>
      </c>
      <c r="U82" s="14"/>
    </row>
    <row r="83" spans="1:21" s="13" customFormat="1" ht="13.8" x14ac:dyDescent="0.25">
      <c r="A83" s="13" t="s">
        <v>31</v>
      </c>
      <c r="B83" s="13" t="s">
        <v>75</v>
      </c>
      <c r="C83" s="13" t="s">
        <v>76</v>
      </c>
      <c r="D83" s="13" t="s">
        <v>103</v>
      </c>
      <c r="E83" s="13" t="s">
        <v>104</v>
      </c>
      <c r="F83" s="13" t="s">
        <v>36</v>
      </c>
      <c r="G83" s="13" t="s">
        <v>37</v>
      </c>
      <c r="H83" s="13" t="s">
        <v>45</v>
      </c>
      <c r="I83" s="13" t="s">
        <v>46</v>
      </c>
      <c r="J83" s="14">
        <v>-5394.1346153846134</v>
      </c>
      <c r="K83" s="14">
        <v>0</v>
      </c>
      <c r="L83" s="14">
        <v>-128.63665898368703</v>
      </c>
      <c r="M83" s="14">
        <v>-5265.4979564009273</v>
      </c>
      <c r="N83" s="14">
        <v>-5265.4979564009273</v>
      </c>
      <c r="O83" s="14">
        <f t="shared" si="4"/>
        <v>-1723.8494276509296</v>
      </c>
      <c r="P83" s="16">
        <v>-3541.6485287499977</v>
      </c>
      <c r="Q83" s="14">
        <f t="shared" si="5"/>
        <v>-5265.4979564009273</v>
      </c>
      <c r="U83" s="14"/>
    </row>
    <row r="84" spans="1:21" s="13" customFormat="1" ht="13.8" x14ac:dyDescent="0.25">
      <c r="A84" s="13" t="s">
        <v>31</v>
      </c>
      <c r="B84" s="13" t="s">
        <v>75</v>
      </c>
      <c r="C84" s="13" t="s">
        <v>76</v>
      </c>
      <c r="D84" s="13" t="s">
        <v>105</v>
      </c>
      <c r="E84" s="13" t="s">
        <v>106</v>
      </c>
      <c r="F84" s="13" t="s">
        <v>36</v>
      </c>
      <c r="G84" s="13" t="s">
        <v>37</v>
      </c>
      <c r="H84" s="13" t="s">
        <v>38</v>
      </c>
      <c r="I84" s="13" t="s">
        <v>38</v>
      </c>
      <c r="J84" s="14">
        <v>-145124.64922089525</v>
      </c>
      <c r="K84" s="14">
        <v>-6319.969159541366</v>
      </c>
      <c r="L84" s="14">
        <v>-76047.30787232393</v>
      </c>
      <c r="M84" s="14">
        <v>-69077.341348571295</v>
      </c>
      <c r="N84" s="14">
        <v>-69077.341348571295</v>
      </c>
      <c r="O84" s="14">
        <f t="shared" si="4"/>
        <v>-69077.341348571295</v>
      </c>
      <c r="Q84" s="14">
        <f t="shared" si="5"/>
        <v>-69077.341348571295</v>
      </c>
      <c r="R84" s="19"/>
      <c r="S84" s="17"/>
      <c r="T84" s="17"/>
      <c r="U84" s="14"/>
    </row>
    <row r="85" spans="1:21" s="13" customFormat="1" ht="13.8" x14ac:dyDescent="0.25">
      <c r="A85" s="13" t="s">
        <v>31</v>
      </c>
      <c r="B85" s="13" t="s">
        <v>75</v>
      </c>
      <c r="C85" s="13" t="s">
        <v>76</v>
      </c>
      <c r="D85" s="13" t="s">
        <v>105</v>
      </c>
      <c r="E85" s="13" t="s">
        <v>106</v>
      </c>
      <c r="F85" s="13" t="s">
        <v>36</v>
      </c>
      <c r="G85" s="13" t="s">
        <v>37</v>
      </c>
      <c r="H85" s="13" t="s">
        <v>43</v>
      </c>
      <c r="I85" s="13" t="s">
        <v>44</v>
      </c>
      <c r="J85" s="14">
        <v>-15.984820211462146</v>
      </c>
      <c r="K85" s="14">
        <v>0</v>
      </c>
      <c r="L85" s="14">
        <v>-8.9807556142698459</v>
      </c>
      <c r="M85" s="14">
        <v>-7.0040645971923023</v>
      </c>
      <c r="N85" s="14">
        <v>0</v>
      </c>
      <c r="O85" s="14">
        <f t="shared" si="4"/>
        <v>0</v>
      </c>
      <c r="Q85" s="14">
        <f t="shared" si="5"/>
        <v>0</v>
      </c>
      <c r="R85" s="19"/>
      <c r="S85" s="17"/>
      <c r="T85" s="16">
        <f>+M85</f>
        <v>-7.0040645971923023</v>
      </c>
      <c r="U85" s="14"/>
    </row>
    <row r="86" spans="1:21" s="13" customFormat="1" ht="13.8" x14ac:dyDescent="0.25">
      <c r="A86" s="13" t="s">
        <v>31</v>
      </c>
      <c r="B86" s="13" t="s">
        <v>75</v>
      </c>
      <c r="C86" s="13" t="s">
        <v>76</v>
      </c>
      <c r="D86" s="13" t="s">
        <v>105</v>
      </c>
      <c r="E86" s="13" t="s">
        <v>106</v>
      </c>
      <c r="F86" s="13" t="s">
        <v>36</v>
      </c>
      <c r="G86" s="13" t="s">
        <v>37</v>
      </c>
      <c r="H86" s="13" t="s">
        <v>39</v>
      </c>
      <c r="I86" s="13" t="s">
        <v>40</v>
      </c>
      <c r="J86" s="14">
        <v>-120.47082590609762</v>
      </c>
      <c r="K86" s="14">
        <v>0</v>
      </c>
      <c r="L86" s="14">
        <v>-6.3236187352016229</v>
      </c>
      <c r="M86" s="14">
        <v>-114.147207170896</v>
      </c>
      <c r="N86" s="14">
        <v>-114.147207170896</v>
      </c>
      <c r="O86" s="14">
        <f t="shared" si="4"/>
        <v>-114.147207170896</v>
      </c>
      <c r="Q86" s="14">
        <f t="shared" si="5"/>
        <v>-114.147207170896</v>
      </c>
      <c r="U86" s="14"/>
    </row>
    <row r="87" spans="1:21" s="13" customFormat="1" ht="13.8" x14ac:dyDescent="0.25">
      <c r="A87" s="13" t="s">
        <v>31</v>
      </c>
      <c r="B87" s="13" t="s">
        <v>75</v>
      </c>
      <c r="C87" s="13" t="s">
        <v>76</v>
      </c>
      <c r="D87" s="13" t="s">
        <v>105</v>
      </c>
      <c r="E87" s="13" t="s">
        <v>106</v>
      </c>
      <c r="F87" s="13" t="s">
        <v>36</v>
      </c>
      <c r="G87" s="13" t="s">
        <v>37</v>
      </c>
      <c r="H87" s="13" t="s">
        <v>55</v>
      </c>
      <c r="I87" s="13" t="s">
        <v>56</v>
      </c>
      <c r="J87" s="14">
        <v>-1044</v>
      </c>
      <c r="K87" s="14">
        <v>0</v>
      </c>
      <c r="L87" s="14">
        <v>-329.15567108916503</v>
      </c>
      <c r="M87" s="14">
        <v>-714.84432891083497</v>
      </c>
      <c r="N87" s="14">
        <v>-714.84432891083497</v>
      </c>
      <c r="O87" s="14">
        <f t="shared" si="4"/>
        <v>-714.84432891083497</v>
      </c>
      <c r="Q87" s="14">
        <f t="shared" si="5"/>
        <v>-714.84432891083497</v>
      </c>
      <c r="U87" s="14"/>
    </row>
    <row r="88" spans="1:21" s="13" customFormat="1" ht="13.8" x14ac:dyDescent="0.25">
      <c r="A88" s="13" t="s">
        <v>31</v>
      </c>
      <c r="B88" s="13" t="s">
        <v>75</v>
      </c>
      <c r="C88" s="13" t="s">
        <v>76</v>
      </c>
      <c r="D88" s="13" t="s">
        <v>105</v>
      </c>
      <c r="E88" s="13" t="s">
        <v>106</v>
      </c>
      <c r="F88" s="13" t="s">
        <v>36</v>
      </c>
      <c r="G88" s="13" t="s">
        <v>37</v>
      </c>
      <c r="H88" s="13" t="s">
        <v>79</v>
      </c>
      <c r="I88" s="13" t="s">
        <v>80</v>
      </c>
      <c r="J88" s="14">
        <v>-34863.114000000001</v>
      </c>
      <c r="K88" s="14">
        <v>-34863.114000000001</v>
      </c>
      <c r="L88" s="14">
        <v>-31242.9907339128</v>
      </c>
      <c r="M88" s="14">
        <v>-3620.123266087201</v>
      </c>
      <c r="N88" s="14">
        <v>0</v>
      </c>
      <c r="O88" s="14">
        <f t="shared" si="4"/>
        <v>0</v>
      </c>
      <c r="Q88" s="14">
        <f t="shared" si="5"/>
        <v>0</v>
      </c>
      <c r="S88" s="14">
        <f>+M88</f>
        <v>-3620.123266087201</v>
      </c>
      <c r="U88" s="14"/>
    </row>
    <row r="89" spans="1:21" s="13" customFormat="1" ht="13.8" x14ac:dyDescent="0.25">
      <c r="A89" s="13" t="s">
        <v>31</v>
      </c>
      <c r="B89" s="13" t="s">
        <v>75</v>
      </c>
      <c r="C89" s="13" t="s">
        <v>76</v>
      </c>
      <c r="D89" s="13" t="s">
        <v>105</v>
      </c>
      <c r="E89" s="13" t="s">
        <v>106</v>
      </c>
      <c r="F89" s="13" t="s">
        <v>36</v>
      </c>
      <c r="G89" s="13" t="s">
        <v>37</v>
      </c>
      <c r="H89" s="13" t="s">
        <v>81</v>
      </c>
      <c r="I89" s="13" t="s">
        <v>82</v>
      </c>
      <c r="J89" s="14">
        <v>-603134.69813762349</v>
      </c>
      <c r="K89" s="14">
        <v>0</v>
      </c>
      <c r="L89" s="14">
        <v>-529986.61841188546</v>
      </c>
      <c r="M89" s="14">
        <v>-73148.079725738033</v>
      </c>
      <c r="N89" s="14">
        <v>-73148.079725738033</v>
      </c>
      <c r="O89" s="14">
        <f t="shared" si="4"/>
        <v>110463.92027426197</v>
      </c>
      <c r="P89" s="16">
        <v>-183612</v>
      </c>
      <c r="Q89" s="14">
        <f t="shared" si="5"/>
        <v>-73148.079725738033</v>
      </c>
      <c r="U89" s="14"/>
    </row>
    <row r="90" spans="1:21" s="13" customFormat="1" ht="13.8" x14ac:dyDescent="0.25">
      <c r="A90" s="13" t="s">
        <v>31</v>
      </c>
      <c r="B90" s="13" t="s">
        <v>75</v>
      </c>
      <c r="C90" s="13" t="s">
        <v>76</v>
      </c>
      <c r="D90" s="13" t="s">
        <v>105</v>
      </c>
      <c r="E90" s="13" t="s">
        <v>106</v>
      </c>
      <c r="F90" s="13" t="s">
        <v>36</v>
      </c>
      <c r="G90" s="13" t="s">
        <v>37</v>
      </c>
      <c r="H90" s="13" t="s">
        <v>45</v>
      </c>
      <c r="I90" s="13" t="s">
        <v>46</v>
      </c>
      <c r="J90" s="14">
        <v>-1985.6730769230771</v>
      </c>
      <c r="K90" s="14">
        <v>0</v>
      </c>
      <c r="L90" s="14">
        <v>-29.137863590717419</v>
      </c>
      <c r="M90" s="14">
        <v>-1956.5352133323599</v>
      </c>
      <c r="N90" s="14">
        <v>-1956.5352133323599</v>
      </c>
      <c r="O90" s="14">
        <f t="shared" si="4"/>
        <v>-499.39155458235973</v>
      </c>
      <c r="P90" s="16">
        <v>-1457.1436587500002</v>
      </c>
      <c r="Q90" s="14">
        <f t="shared" si="5"/>
        <v>-1956.5352133323599</v>
      </c>
      <c r="U90" s="14"/>
    </row>
    <row r="91" spans="1:21" s="13" customFormat="1" ht="13.8" x14ac:dyDescent="0.25">
      <c r="A91" s="13" t="s">
        <v>31</v>
      </c>
      <c r="B91" s="13" t="s">
        <v>75</v>
      </c>
      <c r="C91" s="13" t="s">
        <v>76</v>
      </c>
      <c r="D91" s="13" t="s">
        <v>107</v>
      </c>
      <c r="E91" s="13" t="s">
        <v>108</v>
      </c>
      <c r="F91" s="13" t="s">
        <v>36</v>
      </c>
      <c r="G91" s="13" t="s">
        <v>37</v>
      </c>
      <c r="H91" s="13" t="s">
        <v>38</v>
      </c>
      <c r="I91" s="13" t="s">
        <v>38</v>
      </c>
      <c r="J91" s="14">
        <v>-2561321.6122227339</v>
      </c>
      <c r="K91" s="14">
        <v>-190710.31506965263</v>
      </c>
      <c r="L91" s="14">
        <v>-2182492.7226459794</v>
      </c>
      <c r="M91" s="14">
        <v>-378828.8895767561</v>
      </c>
      <c r="N91" s="14">
        <v>-378828.8895767561</v>
      </c>
      <c r="O91" s="14">
        <f t="shared" si="4"/>
        <v>-378828.8895767561</v>
      </c>
      <c r="Q91" s="14">
        <f t="shared" si="5"/>
        <v>-378828.8895767561</v>
      </c>
      <c r="R91" s="15"/>
      <c r="S91" s="17"/>
      <c r="T91" s="17"/>
      <c r="U91" s="14"/>
    </row>
    <row r="92" spans="1:21" s="13" customFormat="1" ht="13.8" x14ac:dyDescent="0.25">
      <c r="A92" s="13" t="s">
        <v>31</v>
      </c>
      <c r="B92" s="13" t="s">
        <v>75</v>
      </c>
      <c r="C92" s="13" t="s">
        <v>76</v>
      </c>
      <c r="D92" s="13" t="s">
        <v>107</v>
      </c>
      <c r="E92" s="13" t="s">
        <v>108</v>
      </c>
      <c r="F92" s="13" t="s">
        <v>36</v>
      </c>
      <c r="G92" s="13" t="s">
        <v>37</v>
      </c>
      <c r="H92" s="13" t="s">
        <v>43</v>
      </c>
      <c r="I92" s="13" t="s">
        <v>44</v>
      </c>
      <c r="J92" s="14">
        <v>-6839.7619608371215</v>
      </c>
      <c r="K92" s="14">
        <v>0</v>
      </c>
      <c r="L92" s="14">
        <v>-6839.7705048594526</v>
      </c>
      <c r="M92" s="14">
        <v>8.5440223299428908E-3</v>
      </c>
      <c r="N92" s="14">
        <v>0</v>
      </c>
      <c r="O92" s="14">
        <f t="shared" si="4"/>
        <v>0</v>
      </c>
      <c r="Q92" s="14">
        <f t="shared" si="5"/>
        <v>0</v>
      </c>
      <c r="R92" s="15"/>
      <c r="S92" s="17"/>
      <c r="T92" s="16">
        <f>+M92</f>
        <v>8.5440223299428908E-3</v>
      </c>
      <c r="U92" s="14"/>
    </row>
    <row r="93" spans="1:21" s="13" customFormat="1" ht="13.8" x14ac:dyDescent="0.25">
      <c r="A93" s="13" t="s">
        <v>31</v>
      </c>
      <c r="B93" s="13" t="s">
        <v>75</v>
      </c>
      <c r="C93" s="13" t="s">
        <v>76</v>
      </c>
      <c r="D93" s="13" t="s">
        <v>107</v>
      </c>
      <c r="E93" s="13" t="s">
        <v>108</v>
      </c>
      <c r="F93" s="13" t="s">
        <v>36</v>
      </c>
      <c r="G93" s="13" t="s">
        <v>37</v>
      </c>
      <c r="H93" s="13" t="s">
        <v>39</v>
      </c>
      <c r="I93" s="13" t="s">
        <v>40</v>
      </c>
      <c r="J93" s="14">
        <v>-23.832169871290649</v>
      </c>
      <c r="K93" s="14">
        <v>0</v>
      </c>
      <c r="L93" s="14">
        <v>-1.1753706033746056</v>
      </c>
      <c r="M93" s="14">
        <v>-22.656799267916043</v>
      </c>
      <c r="N93" s="14">
        <v>-22.656799267916043</v>
      </c>
      <c r="O93" s="14">
        <f t="shared" ref="O93:O124" si="6">+N93-P93</f>
        <v>-22.656799267916043</v>
      </c>
      <c r="Q93" s="14">
        <f t="shared" si="5"/>
        <v>-22.656799267916043</v>
      </c>
      <c r="R93" s="15"/>
      <c r="S93" s="15"/>
      <c r="T93" s="15"/>
      <c r="U93" s="14"/>
    </row>
    <row r="94" spans="1:21" s="13" customFormat="1" ht="13.8" x14ac:dyDescent="0.25">
      <c r="A94" s="13" t="s">
        <v>31</v>
      </c>
      <c r="B94" s="13" t="s">
        <v>75</v>
      </c>
      <c r="C94" s="13" t="s">
        <v>76</v>
      </c>
      <c r="D94" s="13" t="s">
        <v>107</v>
      </c>
      <c r="E94" s="13" t="s">
        <v>108</v>
      </c>
      <c r="F94" s="13" t="s">
        <v>36</v>
      </c>
      <c r="G94" s="13" t="s">
        <v>37</v>
      </c>
      <c r="H94" s="13" t="s">
        <v>55</v>
      </c>
      <c r="I94" s="13" t="s">
        <v>56</v>
      </c>
      <c r="J94" s="14">
        <v>-3514370.63699</v>
      </c>
      <c r="K94" s="14">
        <v>0</v>
      </c>
      <c r="L94" s="14">
        <v>-2027366.3093710616</v>
      </c>
      <c r="M94" s="14">
        <v>-1487004.327618937</v>
      </c>
      <c r="N94" s="14">
        <v>-1487004.327618937</v>
      </c>
      <c r="O94" s="14">
        <f t="shared" si="6"/>
        <v>-365935.32761893701</v>
      </c>
      <c r="P94" s="16">
        <v>-1121069</v>
      </c>
      <c r="Q94" s="14">
        <f t="shared" si="5"/>
        <v>-1487004.327618937</v>
      </c>
      <c r="U94" s="14"/>
    </row>
    <row r="95" spans="1:21" s="13" customFormat="1" ht="13.8" x14ac:dyDescent="0.25">
      <c r="A95" s="13" t="s">
        <v>31</v>
      </c>
      <c r="B95" s="13" t="s">
        <v>75</v>
      </c>
      <c r="C95" s="13" t="s">
        <v>76</v>
      </c>
      <c r="D95" s="13" t="s">
        <v>107</v>
      </c>
      <c r="E95" s="13" t="s">
        <v>108</v>
      </c>
      <c r="F95" s="13" t="s">
        <v>36</v>
      </c>
      <c r="G95" s="13" t="s">
        <v>37</v>
      </c>
      <c r="H95" s="13" t="s">
        <v>79</v>
      </c>
      <c r="I95" s="13" t="s">
        <v>80</v>
      </c>
      <c r="J95" s="14">
        <v>-139273</v>
      </c>
      <c r="K95" s="14">
        <v>-139273</v>
      </c>
      <c r="L95" s="14">
        <v>-138061.71990352581</v>
      </c>
      <c r="M95" s="14">
        <v>-1211.2800964742055</v>
      </c>
      <c r="N95" s="14">
        <v>0</v>
      </c>
      <c r="O95" s="14">
        <f t="shared" si="6"/>
        <v>0</v>
      </c>
      <c r="Q95" s="14">
        <f t="shared" si="5"/>
        <v>0</v>
      </c>
      <c r="S95" s="14">
        <f>+M95</f>
        <v>-1211.2800964742055</v>
      </c>
      <c r="U95" s="14"/>
    </row>
    <row r="96" spans="1:21" s="13" customFormat="1" ht="13.8" x14ac:dyDescent="0.25">
      <c r="A96" s="13" t="s">
        <v>31</v>
      </c>
      <c r="B96" s="13" t="s">
        <v>75</v>
      </c>
      <c r="C96" s="13" t="s">
        <v>76</v>
      </c>
      <c r="D96" s="13" t="s">
        <v>107</v>
      </c>
      <c r="E96" s="13" t="s">
        <v>108</v>
      </c>
      <c r="F96" s="13" t="s">
        <v>36</v>
      </c>
      <c r="G96" s="13" t="s">
        <v>37</v>
      </c>
      <c r="H96" s="13" t="s">
        <v>81</v>
      </c>
      <c r="I96" s="13" t="s">
        <v>82</v>
      </c>
      <c r="J96" s="14">
        <v>-2203124.8024684512</v>
      </c>
      <c r="K96" s="14">
        <v>0</v>
      </c>
      <c r="L96" s="14">
        <v>-2147636.7367446297</v>
      </c>
      <c r="M96" s="14">
        <v>-55488.065723821928</v>
      </c>
      <c r="N96" s="14">
        <v>-55488.065723821928</v>
      </c>
      <c r="O96" s="14">
        <f t="shared" si="6"/>
        <v>-728.06572382192826</v>
      </c>
      <c r="P96" s="16">
        <v>-54760</v>
      </c>
      <c r="Q96" s="14">
        <f t="shared" si="5"/>
        <v>-55488.065723821928</v>
      </c>
      <c r="U96" s="14"/>
    </row>
    <row r="97" spans="1:21" s="13" customFormat="1" ht="13.8" x14ac:dyDescent="0.25">
      <c r="A97" s="13" t="s">
        <v>31</v>
      </c>
      <c r="B97" s="13" t="s">
        <v>75</v>
      </c>
      <c r="C97" s="13" t="s">
        <v>76</v>
      </c>
      <c r="D97" s="13" t="s">
        <v>107</v>
      </c>
      <c r="E97" s="13" t="s">
        <v>108</v>
      </c>
      <c r="F97" s="13" t="s">
        <v>36</v>
      </c>
      <c r="G97" s="13" t="s">
        <v>37</v>
      </c>
      <c r="H97" s="13" t="s">
        <v>45</v>
      </c>
      <c r="I97" s="13" t="s">
        <v>46</v>
      </c>
      <c r="J97" s="14">
        <v>-36000</v>
      </c>
      <c r="K97" s="14">
        <v>0</v>
      </c>
      <c r="L97" s="14">
        <v>-34814.285842812096</v>
      </c>
      <c r="M97" s="14">
        <v>-1185.7141571879001</v>
      </c>
      <c r="N97" s="14">
        <v>-1185.7141571879001</v>
      </c>
      <c r="O97" s="14">
        <f t="shared" si="6"/>
        <v>-0.71415718790012761</v>
      </c>
      <c r="P97" s="16">
        <v>-1185</v>
      </c>
      <c r="Q97" s="14">
        <f t="shared" si="5"/>
        <v>-1185.7141571879001</v>
      </c>
      <c r="U97" s="14"/>
    </row>
    <row r="98" spans="1:21" s="13" customFormat="1" ht="13.8" x14ac:dyDescent="0.25">
      <c r="A98" s="13" t="s">
        <v>31</v>
      </c>
      <c r="B98" s="13" t="s">
        <v>75</v>
      </c>
      <c r="C98" s="13" t="s">
        <v>76</v>
      </c>
      <c r="D98" s="13" t="s">
        <v>107</v>
      </c>
      <c r="E98" s="13" t="s">
        <v>108</v>
      </c>
      <c r="F98" s="13" t="s">
        <v>36</v>
      </c>
      <c r="G98" s="13" t="s">
        <v>37</v>
      </c>
      <c r="H98" s="13" t="s">
        <v>99</v>
      </c>
      <c r="I98" s="13" t="s">
        <v>100</v>
      </c>
      <c r="J98" s="14">
        <v>-2549.4699999999998</v>
      </c>
      <c r="K98" s="14">
        <v>-2549.4699999999998</v>
      </c>
      <c r="L98" s="14">
        <v>-2549</v>
      </c>
      <c r="M98" s="14">
        <v>-0.46999999999979991</v>
      </c>
      <c r="N98" s="14">
        <v>0</v>
      </c>
      <c r="O98" s="14">
        <f t="shared" si="6"/>
        <v>0</v>
      </c>
      <c r="Q98" s="14">
        <f t="shared" si="5"/>
        <v>0</v>
      </c>
      <c r="S98" s="14"/>
      <c r="U98" s="14"/>
    </row>
    <row r="99" spans="1:21" s="13" customFormat="1" ht="13.8" x14ac:dyDescent="0.25">
      <c r="A99" s="13" t="s">
        <v>31</v>
      </c>
      <c r="B99" s="13" t="s">
        <v>75</v>
      </c>
      <c r="C99" s="13" t="s">
        <v>76</v>
      </c>
      <c r="D99" s="13" t="s">
        <v>109</v>
      </c>
      <c r="E99" s="13" t="s">
        <v>110</v>
      </c>
      <c r="F99" s="13" t="s">
        <v>36</v>
      </c>
      <c r="G99" s="13" t="s">
        <v>37</v>
      </c>
      <c r="H99" s="13" t="s">
        <v>38</v>
      </c>
      <c r="I99" s="13" t="s">
        <v>38</v>
      </c>
      <c r="J99" s="14">
        <v>-6609463.8450400233</v>
      </c>
      <c r="K99" s="14">
        <v>-200718</v>
      </c>
      <c r="L99" s="14">
        <v>-6326328.8904448617</v>
      </c>
      <c r="M99" s="14">
        <v>-283134.9545951616</v>
      </c>
      <c r="N99" s="14">
        <v>-283134.9545951616</v>
      </c>
      <c r="O99" s="14">
        <f t="shared" si="6"/>
        <v>-283134.9545951616</v>
      </c>
      <c r="Q99" s="14">
        <f t="shared" si="5"/>
        <v>-283134.9545951616</v>
      </c>
      <c r="R99" s="19"/>
      <c r="S99" s="15"/>
      <c r="T99" s="15"/>
      <c r="U99" s="14"/>
    </row>
    <row r="100" spans="1:21" s="13" customFormat="1" ht="13.8" x14ac:dyDescent="0.25">
      <c r="A100" s="13" t="s">
        <v>31</v>
      </c>
      <c r="B100" s="13" t="s">
        <v>75</v>
      </c>
      <c r="C100" s="13" t="s">
        <v>76</v>
      </c>
      <c r="D100" s="13" t="s">
        <v>109</v>
      </c>
      <c r="E100" s="13" t="s">
        <v>110</v>
      </c>
      <c r="F100" s="13" t="s">
        <v>36</v>
      </c>
      <c r="G100" s="13" t="s">
        <v>37</v>
      </c>
      <c r="H100" s="13" t="s">
        <v>111</v>
      </c>
      <c r="I100" s="13" t="s">
        <v>112</v>
      </c>
      <c r="J100" s="14">
        <v>-8437904</v>
      </c>
      <c r="K100" s="14">
        <v>-1940904</v>
      </c>
      <c r="L100" s="14">
        <v>-2860455.36</v>
      </c>
      <c r="M100" s="14">
        <v>-5577448.6400000006</v>
      </c>
      <c r="N100" s="14">
        <v>-5577448.6400000006</v>
      </c>
      <c r="O100" s="14">
        <f t="shared" si="6"/>
        <v>-5577448.6400000006</v>
      </c>
      <c r="Q100" s="14">
        <f t="shared" si="5"/>
        <v>-5577448.6400000006</v>
      </c>
      <c r="R100" s="20"/>
      <c r="S100" s="15"/>
      <c r="T100" s="15"/>
      <c r="U100" s="14"/>
    </row>
    <row r="101" spans="1:21" s="13" customFormat="1" ht="13.8" x14ac:dyDescent="0.25">
      <c r="A101" s="13" t="s">
        <v>31</v>
      </c>
      <c r="B101" s="13" t="s">
        <v>75</v>
      </c>
      <c r="C101" s="13" t="s">
        <v>76</v>
      </c>
      <c r="D101" s="13" t="s">
        <v>109</v>
      </c>
      <c r="E101" s="13" t="s">
        <v>110</v>
      </c>
      <c r="F101" s="13" t="s">
        <v>36</v>
      </c>
      <c r="G101" s="13" t="s">
        <v>37</v>
      </c>
      <c r="H101" s="13" t="s">
        <v>41</v>
      </c>
      <c r="I101" s="13" t="s">
        <v>42</v>
      </c>
      <c r="J101" s="14">
        <v>-156290.56643200002</v>
      </c>
      <c r="K101" s="14">
        <v>-416.38658600000929</v>
      </c>
      <c r="L101" s="14">
        <v>-155635.26748000001</v>
      </c>
      <c r="M101" s="14">
        <v>-655.29895200002647</v>
      </c>
      <c r="N101" s="14">
        <v>-655.29895200002647</v>
      </c>
      <c r="O101" s="14">
        <f t="shared" si="6"/>
        <v>-0.29895200002647471</v>
      </c>
      <c r="P101" s="16">
        <v>-655</v>
      </c>
      <c r="Q101" s="14">
        <f t="shared" si="5"/>
        <v>-655.29895200002647</v>
      </c>
      <c r="R101" s="19"/>
      <c r="S101" s="17"/>
      <c r="T101" s="17"/>
      <c r="U101" s="14"/>
    </row>
    <row r="102" spans="1:21" s="13" customFormat="1" ht="13.8" x14ac:dyDescent="0.25">
      <c r="A102" s="13" t="s">
        <v>31</v>
      </c>
      <c r="B102" s="13" t="s">
        <v>75</v>
      </c>
      <c r="C102" s="13" t="s">
        <v>76</v>
      </c>
      <c r="D102" s="13" t="s">
        <v>109</v>
      </c>
      <c r="E102" s="13" t="s">
        <v>110</v>
      </c>
      <c r="F102" s="13" t="s">
        <v>36</v>
      </c>
      <c r="G102" s="13" t="s">
        <v>37</v>
      </c>
      <c r="H102" s="13" t="s">
        <v>43</v>
      </c>
      <c r="I102" s="13" t="s">
        <v>44</v>
      </c>
      <c r="J102" s="14">
        <v>-81790.590754008634</v>
      </c>
      <c r="K102" s="14">
        <v>0</v>
      </c>
      <c r="L102" s="14">
        <v>-81772.933213628872</v>
      </c>
      <c r="M102" s="14">
        <v>-17.657540379765123</v>
      </c>
      <c r="N102" s="14">
        <v>0</v>
      </c>
      <c r="O102" s="14">
        <f t="shared" si="6"/>
        <v>0</v>
      </c>
      <c r="Q102" s="14">
        <f t="shared" si="5"/>
        <v>0</v>
      </c>
      <c r="T102" s="16">
        <f>+M102</f>
        <v>-17.657540379765123</v>
      </c>
      <c r="U102" s="14"/>
    </row>
    <row r="103" spans="1:21" s="13" customFormat="1" ht="13.8" x14ac:dyDescent="0.25">
      <c r="A103" s="13" t="s">
        <v>31</v>
      </c>
      <c r="B103" s="13" t="s">
        <v>75</v>
      </c>
      <c r="C103" s="13" t="s">
        <v>76</v>
      </c>
      <c r="D103" s="13" t="s">
        <v>109</v>
      </c>
      <c r="E103" s="13" t="s">
        <v>110</v>
      </c>
      <c r="F103" s="13" t="s">
        <v>36</v>
      </c>
      <c r="G103" s="13" t="s">
        <v>37</v>
      </c>
      <c r="H103" s="13" t="s">
        <v>39</v>
      </c>
      <c r="I103" s="13" t="s">
        <v>40</v>
      </c>
      <c r="J103" s="14">
        <v>-183.34246240204328</v>
      </c>
      <c r="K103" s="14">
        <v>0</v>
      </c>
      <c r="L103" s="14">
        <v>-16.318403063229312</v>
      </c>
      <c r="M103" s="14">
        <v>-167.02405933881397</v>
      </c>
      <c r="N103" s="14">
        <v>-167.02405933881397</v>
      </c>
      <c r="O103" s="14">
        <f t="shared" si="6"/>
        <v>-167.02405933881397</v>
      </c>
      <c r="Q103" s="14">
        <f t="shared" si="5"/>
        <v>-167.02405933881397</v>
      </c>
      <c r="U103" s="14"/>
    </row>
    <row r="104" spans="1:21" s="13" customFormat="1" ht="13.8" x14ac:dyDescent="0.25">
      <c r="A104" s="13" t="s">
        <v>31</v>
      </c>
      <c r="B104" s="13" t="s">
        <v>75</v>
      </c>
      <c r="C104" s="13" t="s">
        <v>76</v>
      </c>
      <c r="D104" s="13" t="s">
        <v>109</v>
      </c>
      <c r="E104" s="13" t="s">
        <v>110</v>
      </c>
      <c r="F104" s="13" t="s">
        <v>36</v>
      </c>
      <c r="G104" s="13" t="s">
        <v>37</v>
      </c>
      <c r="H104" s="13" t="s">
        <v>55</v>
      </c>
      <c r="I104" s="13" t="s">
        <v>56</v>
      </c>
      <c r="J104" s="14">
        <v>-314999.99996999995</v>
      </c>
      <c r="K104" s="14">
        <v>0</v>
      </c>
      <c r="L104" s="14">
        <v>-181578.17997999999</v>
      </c>
      <c r="M104" s="14">
        <v>-133421.81998999999</v>
      </c>
      <c r="N104" s="14">
        <v>-133421.81998999999</v>
      </c>
      <c r="O104" s="14">
        <f t="shared" si="6"/>
        <v>-0.81998999998904765</v>
      </c>
      <c r="P104" s="16">
        <v>-133421</v>
      </c>
      <c r="Q104" s="14">
        <f t="shared" si="5"/>
        <v>-133421.81998999999</v>
      </c>
      <c r="U104" s="14"/>
    </row>
    <row r="105" spans="1:21" s="13" customFormat="1" ht="13.8" x14ac:dyDescent="0.25">
      <c r="A105" s="13" t="s">
        <v>31</v>
      </c>
      <c r="B105" s="13" t="s">
        <v>75</v>
      </c>
      <c r="C105" s="13" t="s">
        <v>76</v>
      </c>
      <c r="D105" s="13" t="s">
        <v>109</v>
      </c>
      <c r="E105" s="13" t="s">
        <v>110</v>
      </c>
      <c r="F105" s="13" t="s">
        <v>36</v>
      </c>
      <c r="G105" s="13" t="s">
        <v>37</v>
      </c>
      <c r="H105" s="13" t="s">
        <v>45</v>
      </c>
      <c r="I105" s="13" t="s">
        <v>46</v>
      </c>
      <c r="J105" s="14">
        <v>-3251.5576923076928</v>
      </c>
      <c r="K105" s="14">
        <v>0</v>
      </c>
      <c r="L105" s="14">
        <v>-75.191661987439602</v>
      </c>
      <c r="M105" s="14">
        <v>-3176.3660303202541</v>
      </c>
      <c r="N105" s="14">
        <v>-3176.3660303202541</v>
      </c>
      <c r="O105" s="14">
        <f t="shared" si="6"/>
        <v>-945.04827107025449</v>
      </c>
      <c r="P105" s="16">
        <v>-2231.3177592499997</v>
      </c>
      <c r="Q105" s="14">
        <f t="shared" si="5"/>
        <v>-3176.3660303202541</v>
      </c>
      <c r="U105" s="14"/>
    </row>
    <row r="106" spans="1:21" s="13" customFormat="1" ht="13.8" x14ac:dyDescent="0.25">
      <c r="A106" s="13" t="s">
        <v>31</v>
      </c>
      <c r="B106" s="13" t="s">
        <v>75</v>
      </c>
      <c r="C106" s="13" t="s">
        <v>76</v>
      </c>
      <c r="D106" s="13" t="s">
        <v>113</v>
      </c>
      <c r="E106" s="13" t="s">
        <v>114</v>
      </c>
      <c r="F106" s="13" t="s">
        <v>36</v>
      </c>
      <c r="G106" s="13" t="s">
        <v>37</v>
      </c>
      <c r="H106" s="13" t="s">
        <v>38</v>
      </c>
      <c r="I106" s="13" t="s">
        <v>38</v>
      </c>
      <c r="J106" s="14">
        <v>-107330.86911998494</v>
      </c>
      <c r="K106" s="14">
        <v>0</v>
      </c>
      <c r="L106" s="14">
        <v>-105961.86607545795</v>
      </c>
      <c r="M106" s="14">
        <v>-1369.0030445270095</v>
      </c>
      <c r="N106" s="14">
        <v>-1369.0030445270095</v>
      </c>
      <c r="O106" s="14">
        <f t="shared" si="6"/>
        <v>-1369.0030445270095</v>
      </c>
      <c r="Q106" s="14">
        <f t="shared" si="5"/>
        <v>-1369.0030445270095</v>
      </c>
      <c r="U106" s="14"/>
    </row>
    <row r="107" spans="1:21" s="13" customFormat="1" ht="13.8" x14ac:dyDescent="0.25">
      <c r="A107" s="13" t="s">
        <v>31</v>
      </c>
      <c r="B107" s="13" t="s">
        <v>75</v>
      </c>
      <c r="C107" s="13" t="s">
        <v>76</v>
      </c>
      <c r="D107" s="13" t="s">
        <v>113</v>
      </c>
      <c r="E107" s="13" t="s">
        <v>114</v>
      </c>
      <c r="F107" s="13" t="s">
        <v>36</v>
      </c>
      <c r="G107" s="13" t="s">
        <v>37</v>
      </c>
      <c r="H107" s="13" t="s">
        <v>43</v>
      </c>
      <c r="I107" s="13" t="s">
        <v>44</v>
      </c>
      <c r="J107" s="14">
        <v>-20.233318967234261</v>
      </c>
      <c r="K107" s="14">
        <v>0</v>
      </c>
      <c r="L107" s="14">
        <v>-11.448872878028293</v>
      </c>
      <c r="M107" s="14">
        <v>-8.7844460892059679</v>
      </c>
      <c r="N107" s="14">
        <v>0</v>
      </c>
      <c r="O107" s="14">
        <f t="shared" si="6"/>
        <v>0</v>
      </c>
      <c r="Q107" s="14">
        <f t="shared" si="5"/>
        <v>0</v>
      </c>
      <c r="T107" s="16">
        <f>+M107</f>
        <v>-8.7844460892059679</v>
      </c>
      <c r="U107" s="14"/>
    </row>
    <row r="108" spans="1:21" s="13" customFormat="1" ht="13.8" x14ac:dyDescent="0.25">
      <c r="A108" s="13" t="s">
        <v>31</v>
      </c>
      <c r="B108" s="13" t="s">
        <v>75</v>
      </c>
      <c r="C108" s="13" t="s">
        <v>76</v>
      </c>
      <c r="D108" s="13" t="s">
        <v>113</v>
      </c>
      <c r="E108" s="13" t="s">
        <v>114</v>
      </c>
      <c r="F108" s="13" t="s">
        <v>36</v>
      </c>
      <c r="G108" s="13" t="s">
        <v>37</v>
      </c>
      <c r="H108" s="13" t="s">
        <v>39</v>
      </c>
      <c r="I108" s="13" t="s">
        <v>40</v>
      </c>
      <c r="J108" s="14">
        <v>-118.750908045977</v>
      </c>
      <c r="K108" s="14">
        <v>0</v>
      </c>
      <c r="L108" s="14">
        <v>-8.0645486901856778</v>
      </c>
      <c r="M108" s="14">
        <v>-110.68635935579132</v>
      </c>
      <c r="N108" s="14">
        <v>-110.68635935579132</v>
      </c>
      <c r="O108" s="14">
        <f t="shared" si="6"/>
        <v>-110.68635935579132</v>
      </c>
      <c r="Q108" s="14">
        <f t="shared" si="5"/>
        <v>-110.68635935579132</v>
      </c>
      <c r="U108" s="14"/>
    </row>
    <row r="109" spans="1:21" s="13" customFormat="1" ht="13.8" x14ac:dyDescent="0.25">
      <c r="A109" s="13" t="s">
        <v>31</v>
      </c>
      <c r="B109" s="13" t="s">
        <v>75</v>
      </c>
      <c r="C109" s="13" t="s">
        <v>76</v>
      </c>
      <c r="D109" s="13" t="s">
        <v>113</v>
      </c>
      <c r="E109" s="13" t="s">
        <v>114</v>
      </c>
      <c r="F109" s="13" t="s">
        <v>36</v>
      </c>
      <c r="G109" s="13" t="s">
        <v>37</v>
      </c>
      <c r="H109" s="13" t="s">
        <v>45</v>
      </c>
      <c r="I109" s="13" t="s">
        <v>46</v>
      </c>
      <c r="J109" s="14">
        <v>-2261.2115384615386</v>
      </c>
      <c r="K109" s="14">
        <v>0</v>
      </c>
      <c r="L109" s="14">
        <v>-37.159691229840853</v>
      </c>
      <c r="M109" s="14">
        <v>-2224.0518472316976</v>
      </c>
      <c r="N109" s="14">
        <v>-2224.0518472316976</v>
      </c>
      <c r="O109" s="14">
        <f t="shared" si="6"/>
        <v>-598.05184723169759</v>
      </c>
      <c r="P109" s="14">
        <v>-1626</v>
      </c>
      <c r="Q109" s="14">
        <f t="shared" si="5"/>
        <v>-2224.0518472316976</v>
      </c>
      <c r="U109" s="14"/>
    </row>
    <row r="110" spans="1:21" s="13" customFormat="1" ht="13.8" x14ac:dyDescent="0.25">
      <c r="A110" s="13" t="s">
        <v>31</v>
      </c>
      <c r="B110" s="13" t="s">
        <v>75</v>
      </c>
      <c r="C110" s="13" t="s">
        <v>76</v>
      </c>
      <c r="D110" s="13" t="s">
        <v>115</v>
      </c>
      <c r="E110" s="13" t="s">
        <v>116</v>
      </c>
      <c r="F110" s="13" t="s">
        <v>36</v>
      </c>
      <c r="G110" s="13" t="s">
        <v>37</v>
      </c>
      <c r="H110" s="13" t="s">
        <v>38</v>
      </c>
      <c r="I110" s="13" t="s">
        <v>38</v>
      </c>
      <c r="J110" s="14">
        <v>-114166.10919172806</v>
      </c>
      <c r="K110" s="14">
        <v>0</v>
      </c>
      <c r="L110" s="14">
        <v>-112177.43003596386</v>
      </c>
      <c r="M110" s="14">
        <v>-1988.6791557641991</v>
      </c>
      <c r="N110" s="14">
        <v>-1988.6791557641991</v>
      </c>
      <c r="O110" s="14">
        <f t="shared" si="6"/>
        <v>-1988.6791557641991</v>
      </c>
      <c r="Q110" s="14">
        <f t="shared" si="5"/>
        <v>-1988.6791557641991</v>
      </c>
      <c r="U110" s="14"/>
    </row>
    <row r="111" spans="1:21" s="13" customFormat="1" ht="13.8" x14ac:dyDescent="0.25">
      <c r="A111" s="13" t="s">
        <v>31</v>
      </c>
      <c r="B111" s="13" t="s">
        <v>75</v>
      </c>
      <c r="C111" s="13" t="s">
        <v>76</v>
      </c>
      <c r="D111" s="13" t="s">
        <v>115</v>
      </c>
      <c r="E111" s="13" t="s">
        <v>116</v>
      </c>
      <c r="F111" s="13" t="s">
        <v>36</v>
      </c>
      <c r="G111" s="13" t="s">
        <v>37</v>
      </c>
      <c r="H111" s="13" t="s">
        <v>43</v>
      </c>
      <c r="I111" s="13" t="s">
        <v>44</v>
      </c>
      <c r="J111" s="14">
        <v>-21.581636884657339</v>
      </c>
      <c r="K111" s="14">
        <v>0</v>
      </c>
      <c r="L111" s="14">
        <v>-12.21180853187445</v>
      </c>
      <c r="M111" s="14">
        <v>-9.3698283527828892</v>
      </c>
      <c r="N111" s="14">
        <v>0</v>
      </c>
      <c r="O111" s="14">
        <f t="shared" si="6"/>
        <v>0</v>
      </c>
      <c r="Q111" s="14">
        <f t="shared" si="5"/>
        <v>0</v>
      </c>
      <c r="T111" s="16">
        <f>+M111</f>
        <v>-9.3698283527828892</v>
      </c>
      <c r="U111" s="14"/>
    </row>
    <row r="112" spans="1:21" s="13" customFormat="1" ht="13.8" x14ac:dyDescent="0.25">
      <c r="A112" s="13" t="s">
        <v>31</v>
      </c>
      <c r="B112" s="13" t="s">
        <v>75</v>
      </c>
      <c r="C112" s="13" t="s">
        <v>76</v>
      </c>
      <c r="D112" s="13" t="s">
        <v>115</v>
      </c>
      <c r="E112" s="13" t="s">
        <v>116</v>
      </c>
      <c r="F112" s="13" t="s">
        <v>36</v>
      </c>
      <c r="G112" s="13" t="s">
        <v>37</v>
      </c>
      <c r="H112" s="13" t="s">
        <v>39</v>
      </c>
      <c r="I112" s="13" t="s">
        <v>40</v>
      </c>
      <c r="J112" s="14">
        <v>-118.750908045977</v>
      </c>
      <c r="K112" s="14">
        <v>0</v>
      </c>
      <c r="L112" s="14">
        <v>-8.6019580748010611</v>
      </c>
      <c r="M112" s="14">
        <v>-110.14894997117594</v>
      </c>
      <c r="N112" s="14">
        <v>-110.14894997117594</v>
      </c>
      <c r="O112" s="14">
        <f t="shared" si="6"/>
        <v>-110.14894997117594</v>
      </c>
      <c r="Q112" s="14">
        <f t="shared" si="5"/>
        <v>-110.14894997117594</v>
      </c>
      <c r="U112" s="14"/>
    </row>
    <row r="113" spans="1:21" s="13" customFormat="1" ht="13.8" x14ac:dyDescent="0.25">
      <c r="A113" s="13" t="s">
        <v>31</v>
      </c>
      <c r="B113" s="13" t="s">
        <v>75</v>
      </c>
      <c r="C113" s="13" t="s">
        <v>76</v>
      </c>
      <c r="D113" s="13" t="s">
        <v>115</v>
      </c>
      <c r="E113" s="13" t="s">
        <v>116</v>
      </c>
      <c r="F113" s="13" t="s">
        <v>36</v>
      </c>
      <c r="G113" s="13" t="s">
        <v>37</v>
      </c>
      <c r="H113" s="13" t="s">
        <v>45</v>
      </c>
      <c r="I113" s="13" t="s">
        <v>46</v>
      </c>
      <c r="J113" s="14">
        <v>-2346.0192307692305</v>
      </c>
      <c r="K113" s="14">
        <v>0</v>
      </c>
      <c r="L113" s="14">
        <v>-45.055957114456241</v>
      </c>
      <c r="M113" s="14">
        <v>-2300.9632736547746</v>
      </c>
      <c r="N113" s="14">
        <v>-2300.9632736547746</v>
      </c>
      <c r="O113" s="14">
        <f t="shared" si="6"/>
        <v>-622.96327365477464</v>
      </c>
      <c r="P113" s="14">
        <v>-1678</v>
      </c>
      <c r="Q113" s="14">
        <f t="shared" si="5"/>
        <v>-2300.9632736547746</v>
      </c>
      <c r="U113" s="14"/>
    </row>
    <row r="114" spans="1:21" s="13" customFormat="1" ht="13.8" x14ac:dyDescent="0.25">
      <c r="A114" s="13" t="s">
        <v>31</v>
      </c>
      <c r="B114" s="13" t="s">
        <v>117</v>
      </c>
      <c r="C114" s="13" t="s">
        <v>118</v>
      </c>
      <c r="D114" s="13" t="s">
        <v>119</v>
      </c>
      <c r="E114" s="13" t="s">
        <v>120</v>
      </c>
      <c r="F114" s="13" t="s">
        <v>36</v>
      </c>
      <c r="G114" s="13" t="s">
        <v>37</v>
      </c>
      <c r="H114" s="13" t="s">
        <v>38</v>
      </c>
      <c r="I114" s="13" t="s">
        <v>38</v>
      </c>
      <c r="J114" s="14">
        <v>-53112801.195883758</v>
      </c>
      <c r="K114" s="14">
        <v>-12326208</v>
      </c>
      <c r="L114" s="14">
        <f>-15067389.0603056</f>
        <v>-15067389.060305599</v>
      </c>
      <c r="M114" s="14">
        <f>-38045412.1355782</f>
        <v>-38045412.1355782</v>
      </c>
      <c r="N114" s="14">
        <f>-38045412.1355782</f>
        <v>-38045412.1355782</v>
      </c>
      <c r="O114" s="14">
        <f t="shared" si="6"/>
        <v>-38045412.1355782</v>
      </c>
      <c r="Q114" s="14">
        <f t="shared" si="5"/>
        <v>-38045412.1355782</v>
      </c>
      <c r="R114" s="19"/>
      <c r="S114" s="15"/>
      <c r="T114" s="15"/>
      <c r="U114" s="14"/>
    </row>
    <row r="115" spans="1:21" s="13" customFormat="1" ht="13.8" x14ac:dyDescent="0.25">
      <c r="A115" s="13" t="s">
        <v>31</v>
      </c>
      <c r="B115" s="13" t="s">
        <v>117</v>
      </c>
      <c r="C115" s="13" t="s">
        <v>118</v>
      </c>
      <c r="D115" s="13" t="s">
        <v>119</v>
      </c>
      <c r="E115" s="13" t="s">
        <v>120</v>
      </c>
      <c r="F115" s="13" t="s">
        <v>36</v>
      </c>
      <c r="G115" s="13" t="s">
        <v>37</v>
      </c>
      <c r="H115" s="13" t="s">
        <v>121</v>
      </c>
      <c r="I115" s="13" t="s">
        <v>122</v>
      </c>
      <c r="J115" s="14">
        <v>-299999.99997000006</v>
      </c>
      <c r="K115" s="14">
        <v>0</v>
      </c>
      <c r="L115" s="14">
        <v>-20000</v>
      </c>
      <c r="M115" s="14">
        <v>-279999.99997000006</v>
      </c>
      <c r="N115" s="14">
        <v>-279999.99997000006</v>
      </c>
      <c r="O115" s="14">
        <f t="shared" si="6"/>
        <v>-279999.99997000006</v>
      </c>
      <c r="Q115" s="14">
        <f t="shared" si="5"/>
        <v>-279999.99997000006</v>
      </c>
      <c r="R115" s="19"/>
      <c r="S115" s="17"/>
      <c r="T115" s="17"/>
      <c r="U115" s="14"/>
    </row>
    <row r="116" spans="1:21" s="13" customFormat="1" ht="13.8" x14ac:dyDescent="0.25">
      <c r="A116" s="13" t="s">
        <v>31</v>
      </c>
      <c r="B116" s="13" t="s">
        <v>117</v>
      </c>
      <c r="C116" s="13" t="s">
        <v>118</v>
      </c>
      <c r="D116" s="13" t="s">
        <v>119</v>
      </c>
      <c r="E116" s="13" t="s">
        <v>120</v>
      </c>
      <c r="F116" s="13" t="s">
        <v>36</v>
      </c>
      <c r="G116" s="13" t="s">
        <v>37</v>
      </c>
      <c r="H116" s="13" t="s">
        <v>41</v>
      </c>
      <c r="I116" s="13" t="s">
        <v>42</v>
      </c>
      <c r="J116" s="14">
        <v>-5038148.2749804994</v>
      </c>
      <c r="K116" s="14">
        <v>-2596213</v>
      </c>
      <c r="L116" s="14">
        <v>-4123885.0684500001</v>
      </c>
      <c r="M116" s="14">
        <v>-914263.20653049927</v>
      </c>
      <c r="N116" s="14">
        <v>-914263.20653049927</v>
      </c>
      <c r="O116" s="14">
        <f t="shared" si="6"/>
        <v>40192.793469500728</v>
      </c>
      <c r="P116" s="16">
        <v>-954456</v>
      </c>
      <c r="Q116" s="14">
        <f t="shared" si="5"/>
        <v>-914263.20653049927</v>
      </c>
      <c r="U116" s="14"/>
    </row>
    <row r="117" spans="1:21" s="13" customFormat="1" ht="13.8" x14ac:dyDescent="0.25">
      <c r="A117" s="13" t="s">
        <v>31</v>
      </c>
      <c r="B117" s="13" t="s">
        <v>117</v>
      </c>
      <c r="C117" s="13" t="s">
        <v>118</v>
      </c>
      <c r="D117" s="13" t="s">
        <v>119</v>
      </c>
      <c r="E117" s="13" t="s">
        <v>120</v>
      </c>
      <c r="F117" s="13" t="s">
        <v>36</v>
      </c>
      <c r="G117" s="13" t="s">
        <v>37</v>
      </c>
      <c r="H117" s="13" t="s">
        <v>43</v>
      </c>
      <c r="I117" s="13" t="s">
        <v>44</v>
      </c>
      <c r="J117" s="14">
        <v>-139.30836747862026</v>
      </c>
      <c r="K117" s="14">
        <v>0</v>
      </c>
      <c r="L117" s="14">
        <v>-78.826602431918658</v>
      </c>
      <c r="M117" s="14">
        <v>-60.481765046701597</v>
      </c>
      <c r="N117" s="14">
        <v>0</v>
      </c>
      <c r="O117" s="14">
        <f t="shared" si="6"/>
        <v>0</v>
      </c>
      <c r="Q117" s="14">
        <f t="shared" si="5"/>
        <v>0</v>
      </c>
      <c r="T117" s="16">
        <f>+M117</f>
        <v>-60.481765046701597</v>
      </c>
      <c r="U117" s="14"/>
    </row>
    <row r="118" spans="1:21" s="13" customFormat="1" ht="13.8" x14ac:dyDescent="0.25">
      <c r="A118" s="13" t="s">
        <v>31</v>
      </c>
      <c r="B118" s="13" t="s">
        <v>117</v>
      </c>
      <c r="C118" s="13" t="s">
        <v>118</v>
      </c>
      <c r="D118" s="13" t="s">
        <v>119</v>
      </c>
      <c r="E118" s="13" t="s">
        <v>120</v>
      </c>
      <c r="F118" s="13" t="s">
        <v>36</v>
      </c>
      <c r="G118" s="13" t="s">
        <v>37</v>
      </c>
      <c r="H118" s="13" t="s">
        <v>39</v>
      </c>
      <c r="I118" s="13" t="s">
        <v>40</v>
      </c>
      <c r="J118" s="14">
        <v>-17861.286264367816</v>
      </c>
      <c r="K118" s="14">
        <v>0</v>
      </c>
      <c r="L118" s="14">
        <v>-6080.6811934907146</v>
      </c>
      <c r="M118" s="14">
        <v>-11780.605070877102</v>
      </c>
      <c r="N118" s="14">
        <v>-11780.605070877102</v>
      </c>
      <c r="O118" s="14">
        <f t="shared" si="6"/>
        <v>-11780.605070877102</v>
      </c>
      <c r="Q118" s="14">
        <f t="shared" si="5"/>
        <v>-11780.605070877102</v>
      </c>
      <c r="U118" s="14"/>
    </row>
    <row r="119" spans="1:21" s="13" customFormat="1" ht="13.8" x14ac:dyDescent="0.25">
      <c r="A119" s="13" t="s">
        <v>31</v>
      </c>
      <c r="B119" s="13" t="s">
        <v>117</v>
      </c>
      <c r="C119" s="13" t="s">
        <v>118</v>
      </c>
      <c r="D119" s="13" t="s">
        <v>119</v>
      </c>
      <c r="E119" s="13" t="s">
        <v>120</v>
      </c>
      <c r="F119" s="13" t="s">
        <v>36</v>
      </c>
      <c r="G119" s="13" t="s">
        <v>37</v>
      </c>
      <c r="H119" s="13" t="s">
        <v>45</v>
      </c>
      <c r="I119" s="13" t="s">
        <v>46</v>
      </c>
      <c r="J119" s="14">
        <v>-13365.384615384619</v>
      </c>
      <c r="K119" s="14">
        <v>0</v>
      </c>
      <c r="L119" s="14">
        <v>-255.84808550795759</v>
      </c>
      <c r="M119" s="14">
        <v>-13109.536529876661</v>
      </c>
      <c r="N119" s="14">
        <v>-13109.536529876661</v>
      </c>
      <c r="O119" s="14">
        <f t="shared" si="6"/>
        <v>-2993.5377798766567</v>
      </c>
      <c r="P119" s="16">
        <v>-10115.998750000004</v>
      </c>
      <c r="Q119" s="14">
        <f t="shared" si="5"/>
        <v>-13109.536529876661</v>
      </c>
      <c r="U119" s="14"/>
    </row>
    <row r="120" spans="1:21" s="13" customFormat="1" ht="13.8" x14ac:dyDescent="0.25">
      <c r="A120" s="13" t="s">
        <v>31</v>
      </c>
      <c r="B120" s="13" t="s">
        <v>117</v>
      </c>
      <c r="C120" s="13" t="s">
        <v>118</v>
      </c>
      <c r="D120" s="13" t="s">
        <v>123</v>
      </c>
      <c r="E120" s="13" t="s">
        <v>124</v>
      </c>
      <c r="F120" s="13" t="s">
        <v>36</v>
      </c>
      <c r="G120" s="13" t="s">
        <v>37</v>
      </c>
      <c r="H120" s="13" t="s">
        <v>38</v>
      </c>
      <c r="I120" s="13" t="s">
        <v>38</v>
      </c>
      <c r="J120" s="14">
        <v>-141868.09893288827</v>
      </c>
      <c r="K120" s="14">
        <v>0</v>
      </c>
      <c r="L120" s="14">
        <v>-138822.53437612887</v>
      </c>
      <c r="M120" s="14">
        <v>-3045.5645567594256</v>
      </c>
      <c r="N120" s="14">
        <v>-3045.5645567594256</v>
      </c>
      <c r="O120" s="14">
        <f t="shared" si="6"/>
        <v>-3045.5645567594256</v>
      </c>
      <c r="Q120" s="14">
        <f t="shared" si="5"/>
        <v>-3045.5645567594256</v>
      </c>
      <c r="U120" s="14"/>
    </row>
    <row r="121" spans="1:21" s="13" customFormat="1" ht="13.8" x14ac:dyDescent="0.25">
      <c r="A121" s="13" t="s">
        <v>31</v>
      </c>
      <c r="B121" s="13" t="s">
        <v>117</v>
      </c>
      <c r="C121" s="13" t="s">
        <v>118</v>
      </c>
      <c r="D121" s="13" t="s">
        <v>123</v>
      </c>
      <c r="E121" s="13" t="s">
        <v>124</v>
      </c>
      <c r="F121" s="13" t="s">
        <v>36</v>
      </c>
      <c r="G121" s="13" t="s">
        <v>37</v>
      </c>
      <c r="H121" s="13" t="s">
        <v>43</v>
      </c>
      <c r="I121" s="13" t="s">
        <v>44</v>
      </c>
      <c r="J121" s="14">
        <v>-27.97956301759929</v>
      </c>
      <c r="K121" s="14">
        <v>0</v>
      </c>
      <c r="L121" s="14">
        <v>-15.832027394518127</v>
      </c>
      <c r="M121" s="14">
        <v>-12.147535623081165</v>
      </c>
      <c r="N121" s="14">
        <v>0</v>
      </c>
      <c r="O121" s="14">
        <f t="shared" si="6"/>
        <v>0</v>
      </c>
      <c r="Q121" s="14">
        <f t="shared" si="5"/>
        <v>0</v>
      </c>
      <c r="T121" s="16">
        <f>+M121</f>
        <v>-12.147535623081165</v>
      </c>
      <c r="U121" s="14"/>
    </row>
    <row r="122" spans="1:21" s="13" customFormat="1" ht="13.8" x14ac:dyDescent="0.25">
      <c r="A122" s="13" t="s">
        <v>31</v>
      </c>
      <c r="B122" s="13" t="s">
        <v>117</v>
      </c>
      <c r="C122" s="13" t="s">
        <v>118</v>
      </c>
      <c r="D122" s="13" t="s">
        <v>123</v>
      </c>
      <c r="E122" s="13" t="s">
        <v>124</v>
      </c>
      <c r="F122" s="13" t="s">
        <v>36</v>
      </c>
      <c r="G122" s="13" t="s">
        <v>37</v>
      </c>
      <c r="H122" s="13" t="s">
        <v>39</v>
      </c>
      <c r="I122" s="13" t="s">
        <v>40</v>
      </c>
      <c r="J122" s="14">
        <v>-2261.7548160919541</v>
      </c>
      <c r="K122" s="14">
        <v>0</v>
      </c>
      <c r="L122" s="14">
        <v>-11.152025426524233</v>
      </c>
      <c r="M122" s="14">
        <v>-2250.602790665429</v>
      </c>
      <c r="N122" s="14">
        <v>-2250.602790665429</v>
      </c>
      <c r="O122" s="14">
        <f t="shared" si="6"/>
        <v>-2250.602790665429</v>
      </c>
      <c r="Q122" s="14">
        <f t="shared" si="5"/>
        <v>-2250.602790665429</v>
      </c>
      <c r="U122" s="14"/>
    </row>
    <row r="123" spans="1:21" s="13" customFormat="1" ht="13.8" x14ac:dyDescent="0.25">
      <c r="A123" s="13" t="s">
        <v>31</v>
      </c>
      <c r="B123" s="13" t="s">
        <v>117</v>
      </c>
      <c r="C123" s="13" t="s">
        <v>118</v>
      </c>
      <c r="D123" s="13" t="s">
        <v>123</v>
      </c>
      <c r="E123" s="13" t="s">
        <v>124</v>
      </c>
      <c r="F123" s="13" t="s">
        <v>36</v>
      </c>
      <c r="G123" s="13" t="s">
        <v>37</v>
      </c>
      <c r="H123" s="13" t="s">
        <v>45</v>
      </c>
      <c r="I123" s="13" t="s">
        <v>46</v>
      </c>
      <c r="J123" s="14">
        <v>-3341.3461538461543</v>
      </c>
      <c r="K123" s="14">
        <v>0</v>
      </c>
      <c r="L123" s="14">
        <v>-51.38612820583554</v>
      </c>
      <c r="M123" s="14">
        <v>-3289.9600256403182</v>
      </c>
      <c r="N123" s="14">
        <v>-3289.9600256403182</v>
      </c>
      <c r="O123" s="14">
        <f t="shared" si="6"/>
        <v>-760.96002564031824</v>
      </c>
      <c r="P123" s="14">
        <v>-2529</v>
      </c>
      <c r="Q123" s="14">
        <f t="shared" si="5"/>
        <v>-3289.9600256403182</v>
      </c>
      <c r="U123" s="14"/>
    </row>
    <row r="124" spans="1:21" s="13" customFormat="1" ht="13.8" x14ac:dyDescent="0.25">
      <c r="A124" s="13" t="s">
        <v>31</v>
      </c>
      <c r="B124" s="13" t="s">
        <v>117</v>
      </c>
      <c r="C124" s="13" t="s">
        <v>125</v>
      </c>
      <c r="D124" s="13" t="s">
        <v>126</v>
      </c>
      <c r="E124" s="13" t="s">
        <v>127</v>
      </c>
      <c r="F124" s="13" t="s">
        <v>36</v>
      </c>
      <c r="G124" s="13" t="s">
        <v>37</v>
      </c>
      <c r="H124" s="13" t="s">
        <v>38</v>
      </c>
      <c r="I124" s="13" t="s">
        <v>38</v>
      </c>
      <c r="J124" s="14">
        <v>-814373.0111446029</v>
      </c>
      <c r="K124" s="14">
        <v>0</v>
      </c>
      <c r="L124" s="14">
        <v>-759541.20020815451</v>
      </c>
      <c r="M124" s="14">
        <v>-54831.810936448164</v>
      </c>
      <c r="N124" s="14">
        <v>-54831.810936448164</v>
      </c>
      <c r="O124" s="14">
        <f t="shared" si="6"/>
        <v>-54831.810936448164</v>
      </c>
      <c r="Q124" s="14">
        <f t="shared" si="5"/>
        <v>-54831.810936448164</v>
      </c>
      <c r="U124" s="14"/>
    </row>
    <row r="125" spans="1:21" s="13" customFormat="1" ht="13.8" x14ac:dyDescent="0.25">
      <c r="A125" s="13" t="s">
        <v>31</v>
      </c>
      <c r="B125" s="13" t="s">
        <v>117</v>
      </c>
      <c r="C125" s="13" t="s">
        <v>125</v>
      </c>
      <c r="D125" s="13" t="s">
        <v>126</v>
      </c>
      <c r="E125" s="13" t="s">
        <v>127</v>
      </c>
      <c r="F125" s="13" t="s">
        <v>36</v>
      </c>
      <c r="G125" s="13" t="s">
        <v>37</v>
      </c>
      <c r="H125" s="13" t="s">
        <v>43</v>
      </c>
      <c r="I125" s="13" t="s">
        <v>44</v>
      </c>
      <c r="J125" s="14">
        <v>-142.27594257501818</v>
      </c>
      <c r="K125" s="14">
        <v>0</v>
      </c>
      <c r="L125" s="14">
        <v>-80.505782703315646</v>
      </c>
      <c r="M125" s="14">
        <v>-61.770159871702546</v>
      </c>
      <c r="N125" s="14">
        <v>0</v>
      </c>
      <c r="O125" s="14">
        <f t="shared" ref="O125:O148" si="7">+N125-P125</f>
        <v>0</v>
      </c>
      <c r="Q125" s="14">
        <f t="shared" si="5"/>
        <v>0</v>
      </c>
      <c r="T125" s="16">
        <f>+M125</f>
        <v>-61.770159871702546</v>
      </c>
      <c r="U125" s="14"/>
    </row>
    <row r="126" spans="1:21" s="13" customFormat="1" ht="13.8" x14ac:dyDescent="0.25">
      <c r="A126" s="13" t="s">
        <v>31</v>
      </c>
      <c r="B126" s="13" t="s">
        <v>117</v>
      </c>
      <c r="C126" s="13" t="s">
        <v>125</v>
      </c>
      <c r="D126" s="13" t="s">
        <v>126</v>
      </c>
      <c r="E126" s="13" t="s">
        <v>127</v>
      </c>
      <c r="F126" s="13" t="s">
        <v>36</v>
      </c>
      <c r="G126" s="13" t="s">
        <v>37</v>
      </c>
      <c r="H126" s="13" t="s">
        <v>39</v>
      </c>
      <c r="I126" s="13" t="s">
        <v>40</v>
      </c>
      <c r="J126" s="14">
        <v>-7261.8210241379311</v>
      </c>
      <c r="K126" s="14">
        <v>0</v>
      </c>
      <c r="L126" s="14">
        <v>-56.708010593633965</v>
      </c>
      <c r="M126" s="14">
        <v>-7205.1130135442972</v>
      </c>
      <c r="N126" s="14">
        <v>-7205.1130135442972</v>
      </c>
      <c r="O126" s="14">
        <f t="shared" si="7"/>
        <v>-7205.1130135442972</v>
      </c>
      <c r="Q126" s="14">
        <f t="shared" si="5"/>
        <v>-7205.1130135442972</v>
      </c>
      <c r="U126" s="14"/>
    </row>
    <row r="127" spans="1:21" s="13" customFormat="1" ht="13.8" x14ac:dyDescent="0.25">
      <c r="A127" s="13" t="s">
        <v>31</v>
      </c>
      <c r="B127" s="13" t="s">
        <v>117</v>
      </c>
      <c r="C127" s="13" t="s">
        <v>125</v>
      </c>
      <c r="D127" s="13" t="s">
        <v>126</v>
      </c>
      <c r="E127" s="13" t="s">
        <v>127</v>
      </c>
      <c r="F127" s="13" t="s">
        <v>36</v>
      </c>
      <c r="G127" s="13" t="s">
        <v>37</v>
      </c>
      <c r="H127" s="13" t="s">
        <v>45</v>
      </c>
      <c r="I127" s="13" t="s">
        <v>46</v>
      </c>
      <c r="J127" s="14">
        <v>-11914.673076923078</v>
      </c>
      <c r="K127" s="14">
        <v>0</v>
      </c>
      <c r="L127" s="14">
        <v>-261.2982133125995</v>
      </c>
      <c r="M127" s="14">
        <v>-11653.374863610479</v>
      </c>
      <c r="N127" s="14">
        <v>-11653.374863610479</v>
      </c>
      <c r="O127" s="14">
        <f t="shared" si="7"/>
        <v>-3638.3748636104792</v>
      </c>
      <c r="P127" s="14">
        <v>-8015</v>
      </c>
      <c r="Q127" s="14">
        <f t="shared" si="5"/>
        <v>-11653.374863610479</v>
      </c>
      <c r="U127" s="14"/>
    </row>
    <row r="128" spans="1:21" s="13" customFormat="1" ht="13.8" x14ac:dyDescent="0.25">
      <c r="A128" s="13" t="s">
        <v>31</v>
      </c>
      <c r="B128" s="13" t="s">
        <v>117</v>
      </c>
      <c r="C128" s="13" t="s">
        <v>125</v>
      </c>
      <c r="D128" s="13" t="s">
        <v>128</v>
      </c>
      <c r="E128" s="13" t="s">
        <v>129</v>
      </c>
      <c r="F128" s="13" t="s">
        <v>36</v>
      </c>
      <c r="G128" s="13" t="s">
        <v>37</v>
      </c>
      <c r="H128" s="13" t="s">
        <v>38</v>
      </c>
      <c r="I128" s="13" t="s">
        <v>38</v>
      </c>
      <c r="J128" s="14">
        <v>-1647700.5893094065</v>
      </c>
      <c r="K128" s="14">
        <v>-461058</v>
      </c>
      <c r="L128" s="14">
        <v>-1093530.3963966926</v>
      </c>
      <c r="M128" s="14">
        <v>-554170.19291271374</v>
      </c>
      <c r="N128" s="14">
        <v>-554170.19291271374</v>
      </c>
      <c r="O128" s="14">
        <f t="shared" si="7"/>
        <v>-554170.19291271374</v>
      </c>
      <c r="Q128" s="14">
        <f t="shared" si="5"/>
        <v>-554170.19291271374</v>
      </c>
      <c r="U128" s="14"/>
    </row>
    <row r="129" spans="1:21" s="13" customFormat="1" ht="13.8" x14ac:dyDescent="0.25">
      <c r="A129" s="13" t="s">
        <v>31</v>
      </c>
      <c r="B129" s="13" t="s">
        <v>117</v>
      </c>
      <c r="C129" s="13" t="s">
        <v>125</v>
      </c>
      <c r="D129" s="13" t="s">
        <v>128</v>
      </c>
      <c r="E129" s="13" t="s">
        <v>129</v>
      </c>
      <c r="F129" s="13" t="s">
        <v>36</v>
      </c>
      <c r="G129" s="13" t="s">
        <v>37</v>
      </c>
      <c r="H129" s="13" t="s">
        <v>43</v>
      </c>
      <c r="I129" s="13" t="s">
        <v>44</v>
      </c>
      <c r="J129" s="14">
        <v>-29940.421481944482</v>
      </c>
      <c r="K129" s="14">
        <v>0</v>
      </c>
      <c r="L129" s="14">
        <v>-29894.403215296195</v>
      </c>
      <c r="M129" s="14">
        <v>-46.018266648283316</v>
      </c>
      <c r="N129" s="14">
        <v>0</v>
      </c>
      <c r="O129" s="14">
        <f t="shared" si="7"/>
        <v>0</v>
      </c>
      <c r="Q129" s="14">
        <f t="shared" si="5"/>
        <v>0</v>
      </c>
      <c r="T129" s="16">
        <f>+M129</f>
        <v>-46.018266648283316</v>
      </c>
      <c r="U129" s="14"/>
    </row>
    <row r="130" spans="1:21" s="13" customFormat="1" ht="13.8" x14ac:dyDescent="0.25">
      <c r="A130" s="13" t="s">
        <v>31</v>
      </c>
      <c r="B130" s="13" t="s">
        <v>117</v>
      </c>
      <c r="C130" s="13" t="s">
        <v>125</v>
      </c>
      <c r="D130" s="13" t="s">
        <v>128</v>
      </c>
      <c r="E130" s="13" t="s">
        <v>129</v>
      </c>
      <c r="F130" s="13" t="s">
        <v>36</v>
      </c>
      <c r="G130" s="13" t="s">
        <v>37</v>
      </c>
      <c r="H130" s="13" t="s">
        <v>39</v>
      </c>
      <c r="I130" s="13" t="s">
        <v>40</v>
      </c>
      <c r="J130" s="14">
        <v>-2665.2738826445111</v>
      </c>
      <c r="K130" s="14">
        <v>0</v>
      </c>
      <c r="L130" s="14">
        <v>-42.286380792684213</v>
      </c>
      <c r="M130" s="14">
        <v>-2622.9875018518287</v>
      </c>
      <c r="N130" s="14">
        <v>-2622.9875018518287</v>
      </c>
      <c r="O130" s="14">
        <f t="shared" si="7"/>
        <v>-2622.9875018518287</v>
      </c>
      <c r="Q130" s="14">
        <f t="shared" si="5"/>
        <v>-2622.9875018518287</v>
      </c>
      <c r="U130" s="14"/>
    </row>
    <row r="131" spans="1:21" s="13" customFormat="1" ht="13.8" x14ac:dyDescent="0.25">
      <c r="A131" s="13" t="s">
        <v>31</v>
      </c>
      <c r="B131" s="13" t="s">
        <v>117</v>
      </c>
      <c r="C131" s="13" t="s">
        <v>125</v>
      </c>
      <c r="D131" s="13" t="s">
        <v>128</v>
      </c>
      <c r="E131" s="13" t="s">
        <v>129</v>
      </c>
      <c r="F131" s="13" t="s">
        <v>36</v>
      </c>
      <c r="G131" s="13" t="s">
        <v>37</v>
      </c>
      <c r="H131" s="13" t="s">
        <v>45</v>
      </c>
      <c r="I131" s="13" t="s">
        <v>46</v>
      </c>
      <c r="J131" s="14">
        <v>-13510.980769230773</v>
      </c>
      <c r="K131" s="14">
        <v>0</v>
      </c>
      <c r="L131" s="14">
        <v>-194.84652549500993</v>
      </c>
      <c r="M131" s="14">
        <v>-13316.134243735762</v>
      </c>
      <c r="N131" s="14">
        <v>-13316.134243735762</v>
      </c>
      <c r="O131" s="14">
        <f t="shared" si="7"/>
        <v>-3354.1342437357616</v>
      </c>
      <c r="P131" s="14">
        <v>-9962</v>
      </c>
      <c r="Q131" s="14">
        <f t="shared" si="5"/>
        <v>-13316.134243735762</v>
      </c>
      <c r="U131" s="14"/>
    </row>
    <row r="132" spans="1:21" s="13" customFormat="1" ht="13.8" x14ac:dyDescent="0.25">
      <c r="A132" s="13" t="s">
        <v>31</v>
      </c>
      <c r="B132" s="13" t="s">
        <v>117</v>
      </c>
      <c r="C132" s="13" t="s">
        <v>125</v>
      </c>
      <c r="D132" s="13" t="s">
        <v>130</v>
      </c>
      <c r="E132" s="13" t="s">
        <v>131</v>
      </c>
      <c r="F132" s="13" t="s">
        <v>36</v>
      </c>
      <c r="G132" s="13" t="s">
        <v>37</v>
      </c>
      <c r="H132" s="13" t="s">
        <v>38</v>
      </c>
      <c r="I132" s="13" t="s">
        <v>38</v>
      </c>
      <c r="J132" s="14">
        <v>-2054129.7069532587</v>
      </c>
      <c r="K132" s="14">
        <v>-439688.36</v>
      </c>
      <c r="L132" s="14">
        <v>-1190706.4830334801</v>
      </c>
      <c r="M132" s="14">
        <v>-863423.22391977906</v>
      </c>
      <c r="N132" s="14">
        <v>-863423.22391977906</v>
      </c>
      <c r="O132" s="14">
        <f t="shared" si="7"/>
        <v>-863423.22391977906</v>
      </c>
      <c r="Q132" s="14">
        <f t="shared" si="5"/>
        <v>-863423.22391977906</v>
      </c>
      <c r="R132" s="19"/>
      <c r="S132" s="15"/>
      <c r="T132" s="15"/>
      <c r="U132" s="14"/>
    </row>
    <row r="133" spans="1:21" s="13" customFormat="1" ht="13.8" x14ac:dyDescent="0.25">
      <c r="A133" s="13" t="s">
        <v>31</v>
      </c>
      <c r="B133" s="13" t="s">
        <v>117</v>
      </c>
      <c r="C133" s="13" t="s">
        <v>125</v>
      </c>
      <c r="D133" s="13" t="s">
        <v>130</v>
      </c>
      <c r="E133" s="13" t="s">
        <v>131</v>
      </c>
      <c r="F133" s="13" t="s">
        <v>36</v>
      </c>
      <c r="G133" s="13" t="s">
        <v>37</v>
      </c>
      <c r="H133" s="13" t="s">
        <v>132</v>
      </c>
      <c r="I133" s="13" t="s">
        <v>133</v>
      </c>
      <c r="J133" s="14">
        <v>-4682245.4700000016</v>
      </c>
      <c r="K133" s="14">
        <v>-884297.47000000102</v>
      </c>
      <c r="L133" s="14">
        <v>-2729490.1799799995</v>
      </c>
      <c r="M133" s="14">
        <v>-1952755.2900200016</v>
      </c>
      <c r="N133" s="14">
        <v>-1952755.2900200016</v>
      </c>
      <c r="O133" s="14">
        <f t="shared" si="7"/>
        <v>-1.2900200015865266</v>
      </c>
      <c r="P133" s="16">
        <v>-1952754</v>
      </c>
      <c r="Q133" s="14">
        <f t="shared" si="5"/>
        <v>-1952755.2900200016</v>
      </c>
      <c r="R133" s="19"/>
      <c r="S133" s="15"/>
      <c r="T133" s="15"/>
      <c r="U133" s="14"/>
    </row>
    <row r="134" spans="1:21" s="13" customFormat="1" ht="13.8" x14ac:dyDescent="0.25">
      <c r="A134" s="13" t="s">
        <v>31</v>
      </c>
      <c r="B134" s="13" t="s">
        <v>117</v>
      </c>
      <c r="C134" s="13" t="s">
        <v>125</v>
      </c>
      <c r="D134" s="13" t="s">
        <v>130</v>
      </c>
      <c r="E134" s="13" t="s">
        <v>131</v>
      </c>
      <c r="F134" s="13" t="s">
        <v>36</v>
      </c>
      <c r="G134" s="13" t="s">
        <v>37</v>
      </c>
      <c r="H134" s="13" t="s">
        <v>134</v>
      </c>
      <c r="I134" s="13" t="s">
        <v>135</v>
      </c>
      <c r="J134" s="14">
        <v>-3382958.369990001</v>
      </c>
      <c r="K134" s="14">
        <v>-1742958.370000001</v>
      </c>
      <c r="L134" s="14">
        <v>-2376328.37</v>
      </c>
      <c r="M134" s="14">
        <v>-1006629.999990001</v>
      </c>
      <c r="N134" s="14">
        <v>-1006629.999990001</v>
      </c>
      <c r="O134" s="14">
        <f t="shared" si="7"/>
        <v>-1006629.999990001</v>
      </c>
      <c r="Q134" s="14">
        <f t="shared" si="5"/>
        <v>-1006629.999990001</v>
      </c>
      <c r="R134" s="19"/>
      <c r="S134" s="15"/>
      <c r="T134" s="15"/>
      <c r="U134" s="14"/>
    </row>
    <row r="135" spans="1:21" s="13" customFormat="1" ht="13.8" x14ac:dyDescent="0.25">
      <c r="A135" s="13" t="s">
        <v>31</v>
      </c>
      <c r="B135" s="13" t="s">
        <v>117</v>
      </c>
      <c r="C135" s="13" t="s">
        <v>125</v>
      </c>
      <c r="D135" s="13" t="s">
        <v>130</v>
      </c>
      <c r="E135" s="13" t="s">
        <v>131</v>
      </c>
      <c r="F135" s="13" t="s">
        <v>36</v>
      </c>
      <c r="G135" s="13" t="s">
        <v>37</v>
      </c>
      <c r="H135" s="13" t="s">
        <v>136</v>
      </c>
      <c r="I135" s="13" t="s">
        <v>137</v>
      </c>
      <c r="J135" s="14">
        <v>-17516220.999990001</v>
      </c>
      <c r="K135" s="14">
        <v>-1158221</v>
      </c>
      <c r="L135" s="14">
        <v>-3143224.77</v>
      </c>
      <c r="M135" s="14">
        <v>-14372996.229990002</v>
      </c>
      <c r="N135" s="14">
        <v>-14372996.229990002</v>
      </c>
      <c r="O135" s="14">
        <f t="shared" si="7"/>
        <v>627003.77000999823</v>
      </c>
      <c r="P135" s="16">
        <v>-15000000</v>
      </c>
      <c r="Q135" s="14">
        <f t="shared" si="5"/>
        <v>-14372996.229990002</v>
      </c>
      <c r="R135" s="19"/>
      <c r="S135" s="17"/>
      <c r="T135" s="17"/>
      <c r="U135" s="14"/>
    </row>
    <row r="136" spans="1:21" s="13" customFormat="1" ht="13.8" x14ac:dyDescent="0.25">
      <c r="A136" s="13" t="s">
        <v>31</v>
      </c>
      <c r="B136" s="13" t="s">
        <v>117</v>
      </c>
      <c r="C136" s="13" t="s">
        <v>125</v>
      </c>
      <c r="D136" s="13" t="s">
        <v>130</v>
      </c>
      <c r="E136" s="13" t="s">
        <v>131</v>
      </c>
      <c r="F136" s="13" t="s">
        <v>36</v>
      </c>
      <c r="G136" s="13" t="s">
        <v>37</v>
      </c>
      <c r="H136" s="13" t="s">
        <v>138</v>
      </c>
      <c r="I136" s="13" t="s">
        <v>139</v>
      </c>
      <c r="J136" s="14">
        <v>-1400000</v>
      </c>
      <c r="K136" s="14">
        <v>0</v>
      </c>
      <c r="L136" s="14">
        <v>0</v>
      </c>
      <c r="M136" s="14">
        <v>-1400000</v>
      </c>
      <c r="N136" s="14">
        <v>-1400000</v>
      </c>
      <c r="O136" s="14">
        <f t="shared" si="7"/>
        <v>0</v>
      </c>
      <c r="P136" s="16">
        <v>-1400000</v>
      </c>
      <c r="Q136" s="14">
        <f t="shared" si="5"/>
        <v>-1400000</v>
      </c>
      <c r="U136" s="14"/>
    </row>
    <row r="137" spans="1:21" s="13" customFormat="1" ht="13.8" x14ac:dyDescent="0.25">
      <c r="A137" s="13" t="s">
        <v>31</v>
      </c>
      <c r="B137" s="13" t="s">
        <v>117</v>
      </c>
      <c r="C137" s="13" t="s">
        <v>125</v>
      </c>
      <c r="D137" s="13" t="s">
        <v>130</v>
      </c>
      <c r="E137" s="13" t="s">
        <v>131</v>
      </c>
      <c r="F137" s="13" t="s">
        <v>36</v>
      </c>
      <c r="G137" s="13" t="s">
        <v>37</v>
      </c>
      <c r="H137" s="13" t="s">
        <v>140</v>
      </c>
      <c r="I137" s="13" t="s">
        <v>141</v>
      </c>
      <c r="J137" s="14">
        <v>-36000</v>
      </c>
      <c r="K137" s="14">
        <v>-36000</v>
      </c>
      <c r="L137" s="14">
        <v>-21600</v>
      </c>
      <c r="M137" s="14">
        <v>-14400</v>
      </c>
      <c r="N137" s="14">
        <f>-14400</f>
        <v>-14400</v>
      </c>
      <c r="O137" s="14">
        <f t="shared" si="7"/>
        <v>-14400</v>
      </c>
      <c r="Q137" s="14">
        <f t="shared" ref="Q137:Q200" si="8">+O137+P137</f>
        <v>-14400</v>
      </c>
      <c r="T137" s="14"/>
    </row>
    <row r="138" spans="1:21" s="13" customFormat="1" ht="13.8" x14ac:dyDescent="0.25">
      <c r="A138" s="13" t="s">
        <v>31</v>
      </c>
      <c r="B138" s="13" t="s">
        <v>117</v>
      </c>
      <c r="C138" s="13" t="s">
        <v>125</v>
      </c>
      <c r="D138" s="13" t="s">
        <v>130</v>
      </c>
      <c r="E138" s="13" t="s">
        <v>131</v>
      </c>
      <c r="F138" s="13" t="s">
        <v>36</v>
      </c>
      <c r="G138" s="13" t="s">
        <v>37</v>
      </c>
      <c r="H138" s="13" t="s">
        <v>43</v>
      </c>
      <c r="I138" s="13" t="s">
        <v>44</v>
      </c>
      <c r="J138" s="14">
        <v>-113.23905329562794</v>
      </c>
      <c r="K138" s="14">
        <v>0</v>
      </c>
      <c r="L138" s="14">
        <v>-64.075475116534051</v>
      </c>
      <c r="M138" s="14">
        <v>-49.163578179093889</v>
      </c>
      <c r="N138" s="14">
        <v>0</v>
      </c>
      <c r="O138" s="14">
        <f t="shared" si="7"/>
        <v>0</v>
      </c>
      <c r="Q138" s="14">
        <f t="shared" si="8"/>
        <v>0</v>
      </c>
      <c r="T138" s="16">
        <f>+M138</f>
        <v>-49.163578179093889</v>
      </c>
      <c r="U138" s="14"/>
    </row>
    <row r="139" spans="1:21" s="13" customFormat="1" ht="13.8" x14ac:dyDescent="0.25">
      <c r="A139" s="13" t="s">
        <v>31</v>
      </c>
      <c r="B139" s="13" t="s">
        <v>117</v>
      </c>
      <c r="C139" s="13" t="s">
        <v>125</v>
      </c>
      <c r="D139" s="13" t="s">
        <v>130</v>
      </c>
      <c r="E139" s="13" t="s">
        <v>131</v>
      </c>
      <c r="F139" s="13" t="s">
        <v>36</v>
      </c>
      <c r="G139" s="13" t="s">
        <v>37</v>
      </c>
      <c r="H139" s="13" t="s">
        <v>39</v>
      </c>
      <c r="I139" s="13" t="s">
        <v>40</v>
      </c>
      <c r="J139" s="14">
        <v>-41616.402844367803</v>
      </c>
      <c r="K139" s="14">
        <v>0</v>
      </c>
      <c r="L139" s="14">
        <v>-5751.584545552254</v>
      </c>
      <c r="M139" s="14">
        <v>-35864.818298815568</v>
      </c>
      <c r="N139" s="14">
        <v>-35864.818298815568</v>
      </c>
      <c r="O139" s="14">
        <f t="shared" si="7"/>
        <v>-35864.818298815568</v>
      </c>
      <c r="Q139" s="14">
        <f t="shared" si="8"/>
        <v>-35864.818298815568</v>
      </c>
      <c r="U139" s="14"/>
    </row>
    <row r="140" spans="1:21" s="13" customFormat="1" ht="13.8" x14ac:dyDescent="0.25">
      <c r="A140" s="13" t="s">
        <v>31</v>
      </c>
      <c r="B140" s="13" t="s">
        <v>117</v>
      </c>
      <c r="C140" s="13" t="s">
        <v>125</v>
      </c>
      <c r="D140" s="13" t="s">
        <v>130</v>
      </c>
      <c r="E140" s="13" t="s">
        <v>131</v>
      </c>
      <c r="F140" s="13" t="s">
        <v>36</v>
      </c>
      <c r="G140" s="13" t="s">
        <v>37</v>
      </c>
      <c r="H140" s="13" t="s">
        <v>142</v>
      </c>
      <c r="I140" s="13" t="s">
        <v>143</v>
      </c>
      <c r="J140" s="14">
        <v>-5000</v>
      </c>
      <c r="K140" s="14">
        <v>0</v>
      </c>
      <c r="L140" s="14">
        <v>-5000</v>
      </c>
      <c r="M140" s="14">
        <v>0</v>
      </c>
      <c r="N140" s="14">
        <v>0</v>
      </c>
      <c r="O140" s="14">
        <f t="shared" si="7"/>
        <v>0</v>
      </c>
      <c r="Q140" s="14">
        <f t="shared" si="8"/>
        <v>0</v>
      </c>
      <c r="U140" s="14"/>
    </row>
    <row r="141" spans="1:21" s="13" customFormat="1" ht="13.8" x14ac:dyDescent="0.25">
      <c r="A141" s="13" t="s">
        <v>31</v>
      </c>
      <c r="B141" s="13" t="s">
        <v>117</v>
      </c>
      <c r="C141" s="13" t="s">
        <v>125</v>
      </c>
      <c r="D141" s="13" t="s">
        <v>130</v>
      </c>
      <c r="E141" s="13" t="s">
        <v>131</v>
      </c>
      <c r="F141" s="13" t="s">
        <v>36</v>
      </c>
      <c r="G141" s="13" t="s">
        <v>37</v>
      </c>
      <c r="H141" s="13" t="s">
        <v>69</v>
      </c>
      <c r="I141" s="13" t="s">
        <v>70</v>
      </c>
      <c r="J141" s="14">
        <v>-8584</v>
      </c>
      <c r="K141" s="14">
        <v>-8584</v>
      </c>
      <c r="L141" s="14">
        <v>-8344.5306</v>
      </c>
      <c r="M141" s="14">
        <v>-239.46939999999995</v>
      </c>
      <c r="N141" s="14">
        <v>0</v>
      </c>
      <c r="O141" s="14">
        <f t="shared" si="7"/>
        <v>0</v>
      </c>
      <c r="Q141" s="14">
        <f t="shared" si="8"/>
        <v>0</v>
      </c>
      <c r="S141" s="14">
        <f>+M141</f>
        <v>-239.46939999999995</v>
      </c>
      <c r="U141" s="14"/>
    </row>
    <row r="142" spans="1:21" s="13" customFormat="1" ht="13.8" x14ac:dyDescent="0.25">
      <c r="A142" s="13" t="s">
        <v>31</v>
      </c>
      <c r="B142" s="13" t="s">
        <v>117</v>
      </c>
      <c r="C142" s="13" t="s">
        <v>125</v>
      </c>
      <c r="D142" s="13" t="s">
        <v>130</v>
      </c>
      <c r="E142" s="13" t="s">
        <v>131</v>
      </c>
      <c r="F142" s="13" t="s">
        <v>36</v>
      </c>
      <c r="G142" s="13" t="s">
        <v>37</v>
      </c>
      <c r="H142" s="13" t="s">
        <v>45</v>
      </c>
      <c r="I142" s="13" t="s">
        <v>46</v>
      </c>
      <c r="J142" s="14">
        <v>-15031.076923076924</v>
      </c>
      <c r="K142" s="14">
        <v>0</v>
      </c>
      <c r="L142" s="14">
        <v>-207.97024266949597</v>
      </c>
      <c r="M142" s="14">
        <v>-14823.106680407429</v>
      </c>
      <c r="N142" s="14">
        <v>-14823.106680407429</v>
      </c>
      <c r="O142" s="14">
        <f t="shared" si="7"/>
        <v>-3688.4243724074258</v>
      </c>
      <c r="P142" s="16">
        <v>-11134.682308000003</v>
      </c>
      <c r="Q142" s="14">
        <f t="shared" si="8"/>
        <v>-14823.106680407429</v>
      </c>
      <c r="U142" s="14"/>
    </row>
    <row r="143" spans="1:21" s="13" customFormat="1" ht="13.8" x14ac:dyDescent="0.25">
      <c r="A143" s="13" t="s">
        <v>31</v>
      </c>
      <c r="B143" s="13" t="s">
        <v>117</v>
      </c>
      <c r="C143" s="13" t="s">
        <v>144</v>
      </c>
      <c r="D143" s="13" t="s">
        <v>145</v>
      </c>
      <c r="E143" s="13" t="s">
        <v>146</v>
      </c>
      <c r="F143" s="13" t="s">
        <v>36</v>
      </c>
      <c r="G143" s="13" t="s">
        <v>37</v>
      </c>
      <c r="H143" s="13" t="s">
        <v>38</v>
      </c>
      <c r="I143" s="13" t="s">
        <v>38</v>
      </c>
      <c r="J143" s="14">
        <v>-13622256.619240344</v>
      </c>
      <c r="K143" s="14">
        <v>-1115294.7433366668</v>
      </c>
      <c r="L143" s="14">
        <v>-11939286.073951917</v>
      </c>
      <c r="M143" s="14">
        <v>-1682970.5452884275</v>
      </c>
      <c r="N143" s="14">
        <v>-1682970.5452884275</v>
      </c>
      <c r="O143" s="14">
        <f t="shared" si="7"/>
        <v>-1682970.5452884275</v>
      </c>
      <c r="Q143" s="14">
        <f t="shared" si="8"/>
        <v>-1682970.5452884275</v>
      </c>
      <c r="R143" s="19"/>
      <c r="S143" s="15"/>
      <c r="T143" s="15"/>
      <c r="U143" s="14"/>
    </row>
    <row r="144" spans="1:21" s="13" customFormat="1" ht="13.8" x14ac:dyDescent="0.25">
      <c r="A144" s="13" t="s">
        <v>31</v>
      </c>
      <c r="B144" s="13" t="s">
        <v>117</v>
      </c>
      <c r="C144" s="13" t="s">
        <v>144</v>
      </c>
      <c r="D144" s="13" t="s">
        <v>145</v>
      </c>
      <c r="E144" s="13" t="s">
        <v>146</v>
      </c>
      <c r="F144" s="13" t="s">
        <v>36</v>
      </c>
      <c r="G144" s="13" t="s">
        <v>37</v>
      </c>
      <c r="H144" s="13" t="s">
        <v>41</v>
      </c>
      <c r="I144" s="13" t="s">
        <v>42</v>
      </c>
      <c r="J144" s="14">
        <v>-47586.430999620003</v>
      </c>
      <c r="K144" s="14">
        <v>0</v>
      </c>
      <c r="L144" s="14">
        <v>0</v>
      </c>
      <c r="M144" s="14">
        <v>-47586.430999620003</v>
      </c>
      <c r="N144" s="14">
        <v>-47586.430999620003</v>
      </c>
      <c r="O144" s="14">
        <f t="shared" si="7"/>
        <v>-42109.435374620007</v>
      </c>
      <c r="P144" s="16">
        <v>-5476.9956249999959</v>
      </c>
      <c r="Q144" s="14">
        <f t="shared" si="8"/>
        <v>-47586.430999620003</v>
      </c>
      <c r="R144" s="19"/>
      <c r="S144" s="17"/>
      <c r="T144" s="17"/>
      <c r="U144" s="14"/>
    </row>
    <row r="145" spans="1:21" s="13" customFormat="1" ht="13.8" x14ac:dyDescent="0.25">
      <c r="A145" s="13" t="s">
        <v>31</v>
      </c>
      <c r="B145" s="13" t="s">
        <v>117</v>
      </c>
      <c r="C145" s="13" t="s">
        <v>144</v>
      </c>
      <c r="D145" s="13" t="s">
        <v>145</v>
      </c>
      <c r="E145" s="13" t="s">
        <v>146</v>
      </c>
      <c r="F145" s="13" t="s">
        <v>36</v>
      </c>
      <c r="G145" s="13" t="s">
        <v>37</v>
      </c>
      <c r="H145" s="13" t="s">
        <v>43</v>
      </c>
      <c r="I145" s="13" t="s">
        <v>44</v>
      </c>
      <c r="J145" s="14">
        <v>-188030.63519100088</v>
      </c>
      <c r="K145" s="14">
        <v>0</v>
      </c>
      <c r="L145" s="14">
        <v>-187904.56871555338</v>
      </c>
      <c r="M145" s="14">
        <v>-126.06647544752923</v>
      </c>
      <c r="N145" s="14">
        <v>0</v>
      </c>
      <c r="O145" s="14">
        <f t="shared" si="7"/>
        <v>0</v>
      </c>
      <c r="Q145" s="14">
        <f t="shared" si="8"/>
        <v>0</v>
      </c>
      <c r="R145" s="19"/>
      <c r="S145" s="17"/>
      <c r="T145" s="16">
        <f>+M145</f>
        <v>-126.06647544752923</v>
      </c>
      <c r="U145" s="14"/>
    </row>
    <row r="146" spans="1:21" s="13" customFormat="1" ht="13.8" x14ac:dyDescent="0.25">
      <c r="A146" s="13" t="s">
        <v>31</v>
      </c>
      <c r="B146" s="13" t="s">
        <v>117</v>
      </c>
      <c r="C146" s="13" t="s">
        <v>144</v>
      </c>
      <c r="D146" s="13" t="s">
        <v>145</v>
      </c>
      <c r="E146" s="13" t="s">
        <v>146</v>
      </c>
      <c r="F146" s="13" t="s">
        <v>36</v>
      </c>
      <c r="G146" s="13" t="s">
        <v>37</v>
      </c>
      <c r="H146" s="13" t="s">
        <v>39</v>
      </c>
      <c r="I146" s="13" t="s">
        <v>40</v>
      </c>
      <c r="J146" s="14">
        <v>-6048.6611152478281</v>
      </c>
      <c r="K146" s="14">
        <v>0</v>
      </c>
      <c r="L146" s="14">
        <v>-115.9830006610502</v>
      </c>
      <c r="M146" s="14">
        <v>-5932.6781145867772</v>
      </c>
      <c r="N146" s="14">
        <v>-5932.6781145867772</v>
      </c>
      <c r="O146" s="14">
        <f t="shared" si="7"/>
        <v>-5932.6781145867772</v>
      </c>
      <c r="Q146" s="14">
        <f t="shared" si="8"/>
        <v>-5932.6781145867772</v>
      </c>
      <c r="U146" s="14"/>
    </row>
    <row r="147" spans="1:21" s="13" customFormat="1" ht="13.8" x14ac:dyDescent="0.25">
      <c r="A147" s="13" t="s">
        <v>31</v>
      </c>
      <c r="B147" s="13" t="s">
        <v>117</v>
      </c>
      <c r="C147" s="13" t="s">
        <v>144</v>
      </c>
      <c r="D147" s="13" t="s">
        <v>145</v>
      </c>
      <c r="E147" s="13" t="s">
        <v>146</v>
      </c>
      <c r="F147" s="13" t="s">
        <v>36</v>
      </c>
      <c r="G147" s="13" t="s">
        <v>37</v>
      </c>
      <c r="H147" s="13" t="s">
        <v>142</v>
      </c>
      <c r="I147" s="13" t="s">
        <v>143</v>
      </c>
      <c r="J147" s="14">
        <v>-13000</v>
      </c>
      <c r="K147" s="14">
        <v>0</v>
      </c>
      <c r="L147" s="14">
        <v>-13000</v>
      </c>
      <c r="M147" s="14">
        <v>0</v>
      </c>
      <c r="N147" s="14">
        <v>0</v>
      </c>
      <c r="O147" s="14">
        <f t="shared" si="7"/>
        <v>0</v>
      </c>
      <c r="Q147" s="14">
        <f t="shared" si="8"/>
        <v>0</v>
      </c>
      <c r="U147" s="14"/>
    </row>
    <row r="148" spans="1:21" s="13" customFormat="1" ht="13.8" x14ac:dyDescent="0.25">
      <c r="A148" s="13" t="s">
        <v>31</v>
      </c>
      <c r="B148" s="13" t="s">
        <v>117</v>
      </c>
      <c r="C148" s="13" t="s">
        <v>144</v>
      </c>
      <c r="D148" s="13" t="s">
        <v>145</v>
      </c>
      <c r="E148" s="13" t="s">
        <v>146</v>
      </c>
      <c r="F148" s="13" t="s">
        <v>36</v>
      </c>
      <c r="G148" s="13" t="s">
        <v>37</v>
      </c>
      <c r="H148" s="13" t="s">
        <v>45</v>
      </c>
      <c r="I148" s="13" t="s">
        <v>46</v>
      </c>
      <c r="J148" s="14">
        <v>-21595.48076923078</v>
      </c>
      <c r="K148" s="14">
        <v>0</v>
      </c>
      <c r="L148" s="14">
        <v>-534.4245112835722</v>
      </c>
      <c r="M148" s="14">
        <v>-21061.056257947203</v>
      </c>
      <c r="N148" s="14">
        <v>-21061.056257947203</v>
      </c>
      <c r="O148" s="14">
        <f t="shared" si="7"/>
        <v>-6640.1074316971972</v>
      </c>
      <c r="P148" s="16">
        <v>-14420.948826250005</v>
      </c>
      <c r="Q148" s="14">
        <f t="shared" si="8"/>
        <v>-21061.056257947203</v>
      </c>
      <c r="U148" s="14"/>
    </row>
    <row r="149" spans="1:21" s="13" customFormat="1" ht="13.8" x14ac:dyDescent="0.25">
      <c r="A149" s="13" t="s">
        <v>31</v>
      </c>
      <c r="B149" s="13" t="s">
        <v>117</v>
      </c>
      <c r="C149" s="13" t="s">
        <v>144</v>
      </c>
      <c r="D149" s="13" t="s">
        <v>145</v>
      </c>
      <c r="E149" s="13" t="s">
        <v>146</v>
      </c>
      <c r="F149" s="13" t="s">
        <v>36</v>
      </c>
      <c r="G149" s="13" t="s">
        <v>37</v>
      </c>
      <c r="H149" s="13" t="s">
        <v>147</v>
      </c>
      <c r="I149" s="13" t="s">
        <v>148</v>
      </c>
      <c r="J149" s="14">
        <v>-20000</v>
      </c>
      <c r="K149" s="14">
        <v>0</v>
      </c>
      <c r="L149" s="14">
        <v>-19539.599999999999</v>
      </c>
      <c r="M149" s="14">
        <v>-460.40000000000146</v>
      </c>
      <c r="N149" s="14">
        <v>-460.40000000000146</v>
      </c>
      <c r="O149" s="14">
        <f>+N149-P149+460</f>
        <v>-0.40000000000145519</v>
      </c>
      <c r="Q149" s="14">
        <f t="shared" si="8"/>
        <v>-0.40000000000145519</v>
      </c>
      <c r="S149" s="14">
        <f>+M149</f>
        <v>-460.40000000000146</v>
      </c>
      <c r="U149" s="14"/>
    </row>
    <row r="150" spans="1:21" s="13" customFormat="1" ht="13.8" x14ac:dyDescent="0.25">
      <c r="A150" s="13" t="s">
        <v>31</v>
      </c>
      <c r="B150" s="13" t="s">
        <v>117</v>
      </c>
      <c r="C150" s="13" t="s">
        <v>144</v>
      </c>
      <c r="D150" s="13" t="s">
        <v>145</v>
      </c>
      <c r="E150" s="13" t="s">
        <v>146</v>
      </c>
      <c r="F150" s="13" t="s">
        <v>36</v>
      </c>
      <c r="G150" s="13" t="s">
        <v>37</v>
      </c>
      <c r="H150" s="13" t="s">
        <v>149</v>
      </c>
      <c r="I150" s="13" t="s">
        <v>150</v>
      </c>
      <c r="J150" s="14">
        <v>-95999.999989999997</v>
      </c>
      <c r="K150" s="14">
        <v>0</v>
      </c>
      <c r="L150" s="14">
        <v>-15309.25</v>
      </c>
      <c r="M150" s="14">
        <v>-80690.749989999997</v>
      </c>
      <c r="N150" s="14">
        <v>-80690.749989999997</v>
      </c>
      <c r="O150" s="14">
        <f t="shared" ref="O150:O181" si="9">+N150-P150</f>
        <v>-0.74998999999661464</v>
      </c>
      <c r="P150" s="16">
        <v>-80690</v>
      </c>
      <c r="Q150" s="14">
        <f t="shared" si="8"/>
        <v>-80690.749989999997</v>
      </c>
      <c r="U150" s="14"/>
    </row>
    <row r="151" spans="1:21" s="13" customFormat="1" ht="13.8" x14ac:dyDescent="0.25">
      <c r="A151" s="13" t="s">
        <v>31</v>
      </c>
      <c r="B151" s="13" t="s">
        <v>117</v>
      </c>
      <c r="C151" s="13" t="s">
        <v>144</v>
      </c>
      <c r="D151" s="13" t="s">
        <v>151</v>
      </c>
      <c r="E151" s="13" t="s">
        <v>152</v>
      </c>
      <c r="F151" s="13" t="s">
        <v>36</v>
      </c>
      <c r="G151" s="13" t="s">
        <v>37</v>
      </c>
      <c r="H151" s="13" t="s">
        <v>38</v>
      </c>
      <c r="I151" s="13" t="s">
        <v>38</v>
      </c>
      <c r="J151" s="14">
        <v>-15664193.183709329</v>
      </c>
      <c r="K151" s="14">
        <v>-1666828.500005</v>
      </c>
      <c r="L151" s="14">
        <v>-6439809.7839581426</v>
      </c>
      <c r="M151" s="14">
        <v>-9224383.3997511826</v>
      </c>
      <c r="N151" s="14">
        <v>-9224383.3997511826</v>
      </c>
      <c r="O151" s="14">
        <f t="shared" si="9"/>
        <v>-9224383.3997511826</v>
      </c>
      <c r="Q151" s="14">
        <f t="shared" si="8"/>
        <v>-9224383.3997511826</v>
      </c>
      <c r="R151" s="19"/>
      <c r="S151" s="15"/>
      <c r="T151" s="15"/>
      <c r="U151" s="14"/>
    </row>
    <row r="152" spans="1:21" s="13" customFormat="1" ht="13.8" x14ac:dyDescent="0.25">
      <c r="A152" s="13" t="s">
        <v>31</v>
      </c>
      <c r="B152" s="13" t="s">
        <v>117</v>
      </c>
      <c r="C152" s="13" t="s">
        <v>144</v>
      </c>
      <c r="D152" s="13" t="s">
        <v>151</v>
      </c>
      <c r="E152" s="13" t="s">
        <v>152</v>
      </c>
      <c r="F152" s="13" t="s">
        <v>36</v>
      </c>
      <c r="G152" s="13" t="s">
        <v>37</v>
      </c>
      <c r="H152" s="13" t="s">
        <v>153</v>
      </c>
      <c r="I152" s="13" t="s">
        <v>154</v>
      </c>
      <c r="J152" s="14">
        <v>-30000</v>
      </c>
      <c r="K152" s="14">
        <v>-15000</v>
      </c>
      <c r="L152" s="14">
        <v>-15000</v>
      </c>
      <c r="M152" s="14">
        <v>-15000</v>
      </c>
      <c r="N152" s="14">
        <v>-15000</v>
      </c>
      <c r="O152" s="14">
        <f t="shared" si="9"/>
        <v>0</v>
      </c>
      <c r="P152" s="16">
        <v>-15000</v>
      </c>
      <c r="Q152" s="14">
        <f t="shared" si="8"/>
        <v>-15000</v>
      </c>
      <c r="R152" s="19"/>
      <c r="S152" s="15"/>
      <c r="T152" s="15"/>
      <c r="U152" s="14"/>
    </row>
    <row r="153" spans="1:21" s="13" customFormat="1" ht="13.8" x14ac:dyDescent="0.25">
      <c r="A153" s="13" t="s">
        <v>31</v>
      </c>
      <c r="B153" s="13" t="s">
        <v>117</v>
      </c>
      <c r="C153" s="13" t="s">
        <v>144</v>
      </c>
      <c r="D153" s="13" t="s">
        <v>151</v>
      </c>
      <c r="E153" s="13" t="s">
        <v>152</v>
      </c>
      <c r="F153" s="13" t="s">
        <v>36</v>
      </c>
      <c r="G153" s="13" t="s">
        <v>37</v>
      </c>
      <c r="H153" s="13" t="s">
        <v>41</v>
      </c>
      <c r="I153" s="13" t="s">
        <v>42</v>
      </c>
      <c r="J153" s="14">
        <v>-15027.293999879999</v>
      </c>
      <c r="K153" s="14">
        <v>0</v>
      </c>
      <c r="L153" s="14">
        <v>-10335.55155</v>
      </c>
      <c r="M153" s="14">
        <v>-4691.742449880001</v>
      </c>
      <c r="N153" s="14">
        <v>-4691.742449880001</v>
      </c>
      <c r="O153" s="14">
        <f t="shared" si="9"/>
        <v>1913.257550119999</v>
      </c>
      <c r="P153" s="16">
        <v>-6605</v>
      </c>
      <c r="Q153" s="14">
        <f t="shared" si="8"/>
        <v>-4691.742449880001</v>
      </c>
      <c r="R153" s="19"/>
      <c r="S153" s="17"/>
      <c r="T153" s="17"/>
      <c r="U153" s="14"/>
    </row>
    <row r="154" spans="1:21" s="13" customFormat="1" ht="13.8" x14ac:dyDescent="0.25">
      <c r="A154" s="13" t="s">
        <v>31</v>
      </c>
      <c r="B154" s="13" t="s">
        <v>117</v>
      </c>
      <c r="C154" s="13" t="s">
        <v>144</v>
      </c>
      <c r="D154" s="13" t="s">
        <v>151</v>
      </c>
      <c r="E154" s="13" t="s">
        <v>152</v>
      </c>
      <c r="F154" s="13" t="s">
        <v>36</v>
      </c>
      <c r="G154" s="13" t="s">
        <v>37</v>
      </c>
      <c r="H154" s="13" t="s">
        <v>43</v>
      </c>
      <c r="I154" s="13" t="s">
        <v>44</v>
      </c>
      <c r="J154" s="14">
        <v>-140.13878118636711</v>
      </c>
      <c r="K154" s="14">
        <v>0</v>
      </c>
      <c r="L154" s="14">
        <v>-79.296485845092846</v>
      </c>
      <c r="M154" s="14">
        <v>-60.84229534127428</v>
      </c>
      <c r="N154" s="14">
        <v>0</v>
      </c>
      <c r="O154" s="14">
        <f t="shared" si="9"/>
        <v>0</v>
      </c>
      <c r="Q154" s="14">
        <f t="shared" si="8"/>
        <v>0</v>
      </c>
      <c r="T154" s="16">
        <f>+M154</f>
        <v>-60.84229534127428</v>
      </c>
      <c r="U154" s="14"/>
    </row>
    <row r="155" spans="1:21" s="13" customFormat="1" ht="13.8" x14ac:dyDescent="0.25">
      <c r="A155" s="13" t="s">
        <v>31</v>
      </c>
      <c r="B155" s="13" t="s">
        <v>117</v>
      </c>
      <c r="C155" s="13" t="s">
        <v>144</v>
      </c>
      <c r="D155" s="13" t="s">
        <v>151</v>
      </c>
      <c r="E155" s="13" t="s">
        <v>152</v>
      </c>
      <c r="F155" s="13" t="s">
        <v>36</v>
      </c>
      <c r="G155" s="13" t="s">
        <v>37</v>
      </c>
      <c r="H155" s="13" t="s">
        <v>155</v>
      </c>
      <c r="I155" s="13" t="s">
        <v>156</v>
      </c>
      <c r="J155" s="14">
        <v>-79695.1299700011</v>
      </c>
      <c r="K155" s="14">
        <v>-79695.1299700011</v>
      </c>
      <c r="L155" s="14">
        <v>-27410.23000000001</v>
      </c>
      <c r="M155" s="14">
        <v>-52284.89997000109</v>
      </c>
      <c r="N155" s="14">
        <v>0</v>
      </c>
      <c r="O155" s="14">
        <f t="shared" si="9"/>
        <v>0</v>
      </c>
      <c r="Q155" s="14">
        <f t="shared" si="8"/>
        <v>0</v>
      </c>
      <c r="T155" s="14">
        <f>+K155-L155</f>
        <v>-52284.89997000109</v>
      </c>
    </row>
    <row r="156" spans="1:21" s="13" customFormat="1" ht="13.8" x14ac:dyDescent="0.25">
      <c r="A156" s="13" t="s">
        <v>31</v>
      </c>
      <c r="B156" s="13" t="s">
        <v>117</v>
      </c>
      <c r="C156" s="13" t="s">
        <v>144</v>
      </c>
      <c r="D156" s="13" t="s">
        <v>151</v>
      </c>
      <c r="E156" s="13" t="s">
        <v>152</v>
      </c>
      <c r="F156" s="13" t="s">
        <v>36</v>
      </c>
      <c r="G156" s="13" t="s">
        <v>37</v>
      </c>
      <c r="H156" s="13" t="s">
        <v>39</v>
      </c>
      <c r="I156" s="13" t="s">
        <v>40</v>
      </c>
      <c r="J156" s="14">
        <v>-11499.051448275863</v>
      </c>
      <c r="K156" s="14">
        <v>0</v>
      </c>
      <c r="L156" s="14">
        <v>-10043.460173833419</v>
      </c>
      <c r="M156" s="14">
        <v>-1455.591274442442</v>
      </c>
      <c r="N156" s="14">
        <v>-1455.591274442442</v>
      </c>
      <c r="O156" s="14">
        <f t="shared" si="9"/>
        <v>-1455.591274442442</v>
      </c>
      <c r="Q156" s="14">
        <f t="shared" si="8"/>
        <v>-1455.591274442442</v>
      </c>
      <c r="U156" s="14"/>
    </row>
    <row r="157" spans="1:21" s="13" customFormat="1" ht="13.8" x14ac:dyDescent="0.25">
      <c r="A157" s="13" t="s">
        <v>31</v>
      </c>
      <c r="B157" s="13" t="s">
        <v>117</v>
      </c>
      <c r="C157" s="13" t="s">
        <v>144</v>
      </c>
      <c r="D157" s="13" t="s">
        <v>151</v>
      </c>
      <c r="E157" s="13" t="s">
        <v>152</v>
      </c>
      <c r="F157" s="13" t="s">
        <v>36</v>
      </c>
      <c r="G157" s="13" t="s">
        <v>37</v>
      </c>
      <c r="H157" s="13" t="s">
        <v>142</v>
      </c>
      <c r="I157" s="13" t="s">
        <v>143</v>
      </c>
      <c r="J157" s="14">
        <v>-4500</v>
      </c>
      <c r="K157" s="14">
        <v>-4500</v>
      </c>
      <c r="L157" s="14">
        <v>-4500</v>
      </c>
      <c r="M157" s="14">
        <v>0</v>
      </c>
      <c r="N157" s="14">
        <v>0</v>
      </c>
      <c r="O157" s="14">
        <f t="shared" si="9"/>
        <v>0</v>
      </c>
      <c r="Q157" s="14">
        <f t="shared" si="8"/>
        <v>0</v>
      </c>
      <c r="U157" s="14"/>
    </row>
    <row r="158" spans="1:21" s="13" customFormat="1" ht="13.8" x14ac:dyDescent="0.25">
      <c r="A158" s="13" t="s">
        <v>31</v>
      </c>
      <c r="B158" s="13" t="s">
        <v>117</v>
      </c>
      <c r="C158" s="13" t="s">
        <v>144</v>
      </c>
      <c r="D158" s="13" t="s">
        <v>151</v>
      </c>
      <c r="E158" s="13" t="s">
        <v>152</v>
      </c>
      <c r="F158" s="13" t="s">
        <v>36</v>
      </c>
      <c r="G158" s="13" t="s">
        <v>37</v>
      </c>
      <c r="H158" s="13" t="s">
        <v>69</v>
      </c>
      <c r="I158" s="13" t="s">
        <v>70</v>
      </c>
      <c r="J158" s="14">
        <v>-30876</v>
      </c>
      <c r="K158" s="14">
        <v>-30876</v>
      </c>
      <c r="L158" s="14">
        <v>-30596.612200000003</v>
      </c>
      <c r="M158" s="14">
        <v>-279.38779999999679</v>
      </c>
      <c r="N158" s="14">
        <v>0</v>
      </c>
      <c r="O158" s="14">
        <f t="shared" si="9"/>
        <v>0</v>
      </c>
      <c r="Q158" s="14">
        <f t="shared" si="8"/>
        <v>0</v>
      </c>
      <c r="S158" s="14">
        <f>+M158</f>
        <v>-279.38779999999679</v>
      </c>
      <c r="U158" s="14"/>
    </row>
    <row r="159" spans="1:21" s="13" customFormat="1" ht="13.8" x14ac:dyDescent="0.25">
      <c r="A159" s="13" t="s">
        <v>31</v>
      </c>
      <c r="B159" s="13" t="s">
        <v>117</v>
      </c>
      <c r="C159" s="13" t="s">
        <v>144</v>
      </c>
      <c r="D159" s="13" t="s">
        <v>151</v>
      </c>
      <c r="E159" s="13" t="s">
        <v>152</v>
      </c>
      <c r="F159" s="13" t="s">
        <v>36</v>
      </c>
      <c r="G159" s="13" t="s">
        <v>37</v>
      </c>
      <c r="H159" s="13" t="s">
        <v>45</v>
      </c>
      <c r="I159" s="13" t="s">
        <v>46</v>
      </c>
      <c r="J159" s="14">
        <v>-12833.076923076926</v>
      </c>
      <c r="K159" s="14">
        <v>0</v>
      </c>
      <c r="L159" s="14">
        <v>-257.37318957135278</v>
      </c>
      <c r="M159" s="14">
        <v>-12575.703733505572</v>
      </c>
      <c r="N159" s="14">
        <v>-12575.703733505572</v>
      </c>
      <c r="O159" s="14">
        <f t="shared" si="9"/>
        <v>-3270.7875735055695</v>
      </c>
      <c r="P159" s="16">
        <v>-9304.9161600000025</v>
      </c>
      <c r="Q159" s="14">
        <f t="shared" si="8"/>
        <v>-12575.703733505572</v>
      </c>
      <c r="U159" s="14"/>
    </row>
    <row r="160" spans="1:21" s="13" customFormat="1" ht="13.8" x14ac:dyDescent="0.25">
      <c r="A160" s="13" t="s">
        <v>31</v>
      </c>
      <c r="B160" s="13" t="s">
        <v>117</v>
      </c>
      <c r="C160" s="13" t="s">
        <v>144</v>
      </c>
      <c r="D160" s="13" t="s">
        <v>157</v>
      </c>
      <c r="E160" s="13" t="s">
        <v>158</v>
      </c>
      <c r="F160" s="13" t="s">
        <v>36</v>
      </c>
      <c r="G160" s="13" t="s">
        <v>37</v>
      </c>
      <c r="H160" s="13" t="s">
        <v>38</v>
      </c>
      <c r="I160" s="13" t="s">
        <v>38</v>
      </c>
      <c r="J160" s="14">
        <v>-7383742.2114468114</v>
      </c>
      <c r="K160" s="14">
        <v>-1562642.3866683333</v>
      </c>
      <c r="L160" s="14">
        <v>-5418329.2421174068</v>
      </c>
      <c r="M160" s="14">
        <v>-1965412.9693294079</v>
      </c>
      <c r="N160" s="14">
        <v>-1965412.9693294079</v>
      </c>
      <c r="O160" s="14">
        <f t="shared" si="9"/>
        <v>-1965412.9693294079</v>
      </c>
      <c r="Q160" s="14">
        <f t="shared" si="8"/>
        <v>-1965412.9693294079</v>
      </c>
      <c r="U160" s="14"/>
    </row>
    <row r="161" spans="1:22" s="13" customFormat="1" ht="13.8" x14ac:dyDescent="0.25">
      <c r="A161" s="13" t="s">
        <v>31</v>
      </c>
      <c r="B161" s="13" t="s">
        <v>117</v>
      </c>
      <c r="C161" s="13" t="s">
        <v>144</v>
      </c>
      <c r="D161" s="13" t="s">
        <v>157</v>
      </c>
      <c r="E161" s="13" t="s">
        <v>158</v>
      </c>
      <c r="F161" s="13" t="s">
        <v>36</v>
      </c>
      <c r="G161" s="13" t="s">
        <v>37</v>
      </c>
      <c r="H161" s="13" t="s">
        <v>159</v>
      </c>
      <c r="I161" s="13" t="s">
        <v>160</v>
      </c>
      <c r="J161" s="14">
        <v>-4000000</v>
      </c>
      <c r="K161" s="25">
        <v>-1500000</v>
      </c>
      <c r="L161" s="14">
        <v>0</v>
      </c>
      <c r="M161" s="14">
        <v>-4000000</v>
      </c>
      <c r="N161" s="14">
        <v>-2500000</v>
      </c>
      <c r="O161" s="14">
        <f t="shared" si="9"/>
        <v>-2500000</v>
      </c>
      <c r="Q161" s="14">
        <f t="shared" si="8"/>
        <v>-2500000</v>
      </c>
      <c r="T161" s="14">
        <f>+K161</f>
        <v>-1500000</v>
      </c>
      <c r="V161" s="14"/>
    </row>
    <row r="162" spans="1:22" s="13" customFormat="1" ht="13.8" x14ac:dyDescent="0.25">
      <c r="A162" s="13" t="s">
        <v>31</v>
      </c>
      <c r="B162" s="13" t="s">
        <v>117</v>
      </c>
      <c r="C162" s="13" t="s">
        <v>144</v>
      </c>
      <c r="D162" s="13" t="s">
        <v>157</v>
      </c>
      <c r="E162" s="13" t="s">
        <v>158</v>
      </c>
      <c r="F162" s="13" t="s">
        <v>36</v>
      </c>
      <c r="G162" s="13" t="s">
        <v>37</v>
      </c>
      <c r="H162" s="13" t="s">
        <v>43</v>
      </c>
      <c r="I162" s="13" t="s">
        <v>44</v>
      </c>
      <c r="J162" s="14">
        <v>-91.224518748860106</v>
      </c>
      <c r="K162" s="14">
        <v>0</v>
      </c>
      <c r="L162" s="14">
        <v>-51.618714665959331</v>
      </c>
      <c r="M162" s="14">
        <v>-39.605804082900789</v>
      </c>
      <c r="N162" s="14">
        <v>0</v>
      </c>
      <c r="O162" s="14">
        <f t="shared" si="9"/>
        <v>0</v>
      </c>
      <c r="Q162" s="14">
        <f t="shared" si="8"/>
        <v>0</v>
      </c>
      <c r="T162" s="16">
        <f>+M162</f>
        <v>-39.605804082900789</v>
      </c>
      <c r="U162" s="14"/>
    </row>
    <row r="163" spans="1:22" s="13" customFormat="1" ht="13.8" x14ac:dyDescent="0.25">
      <c r="A163" s="13" t="s">
        <v>31</v>
      </c>
      <c r="B163" s="13" t="s">
        <v>117</v>
      </c>
      <c r="C163" s="13" t="s">
        <v>144</v>
      </c>
      <c r="D163" s="13" t="s">
        <v>157</v>
      </c>
      <c r="E163" s="13" t="s">
        <v>158</v>
      </c>
      <c r="F163" s="13" t="s">
        <v>36</v>
      </c>
      <c r="G163" s="13" t="s">
        <v>37</v>
      </c>
      <c r="H163" s="13" t="s">
        <v>39</v>
      </c>
      <c r="I163" s="13" t="s">
        <v>40</v>
      </c>
      <c r="J163" s="14">
        <v>-9443.347632183908</v>
      </c>
      <c r="K163" s="14">
        <v>0</v>
      </c>
      <c r="L163" s="14">
        <v>-36.360054145358092</v>
      </c>
      <c r="M163" s="14">
        <v>-9406.9875780385482</v>
      </c>
      <c r="N163" s="14">
        <v>-9406.9875780385482</v>
      </c>
      <c r="O163" s="14">
        <f t="shared" si="9"/>
        <v>-9406.9875780385482</v>
      </c>
      <c r="Q163" s="14">
        <f t="shared" si="8"/>
        <v>-9406.9875780385482</v>
      </c>
      <c r="U163" s="14"/>
    </row>
    <row r="164" spans="1:22" s="13" customFormat="1" ht="13.8" x14ac:dyDescent="0.25">
      <c r="A164" s="13" t="s">
        <v>31</v>
      </c>
      <c r="B164" s="13" t="s">
        <v>117</v>
      </c>
      <c r="C164" s="13" t="s">
        <v>144</v>
      </c>
      <c r="D164" s="13" t="s">
        <v>157</v>
      </c>
      <c r="E164" s="13" t="s">
        <v>158</v>
      </c>
      <c r="F164" s="13" t="s">
        <v>36</v>
      </c>
      <c r="G164" s="13" t="s">
        <v>37</v>
      </c>
      <c r="H164" s="13" t="s">
        <v>45</v>
      </c>
      <c r="I164" s="13" t="s">
        <v>46</v>
      </c>
      <c r="J164" s="14">
        <v>-7939.2307692307713</v>
      </c>
      <c r="K164" s="14">
        <v>0</v>
      </c>
      <c r="L164" s="14">
        <v>-167.53924330397876</v>
      </c>
      <c r="M164" s="14">
        <v>-7771.6915259267917</v>
      </c>
      <c r="N164" s="14">
        <v>-7771.6915259267917</v>
      </c>
      <c r="O164" s="14">
        <f t="shared" si="9"/>
        <v>-1945.6915259267917</v>
      </c>
      <c r="P164" s="14">
        <v>-5826</v>
      </c>
      <c r="Q164" s="14">
        <f t="shared" si="8"/>
        <v>-7771.6915259267917</v>
      </c>
      <c r="U164" s="14"/>
    </row>
    <row r="165" spans="1:22" s="13" customFormat="1" ht="13.8" x14ac:dyDescent="0.25">
      <c r="A165" s="13" t="s">
        <v>31</v>
      </c>
      <c r="B165" s="13" t="s">
        <v>161</v>
      </c>
      <c r="C165" s="13" t="s">
        <v>162</v>
      </c>
      <c r="D165" s="13" t="s">
        <v>163</v>
      </c>
      <c r="E165" s="13" t="s">
        <v>164</v>
      </c>
      <c r="F165" s="13" t="s">
        <v>36</v>
      </c>
      <c r="G165" s="13" t="s">
        <v>37</v>
      </c>
      <c r="H165" s="13" t="s">
        <v>38</v>
      </c>
      <c r="I165" s="13" t="s">
        <v>38</v>
      </c>
      <c r="J165" s="14">
        <v>-12265571.512004554</v>
      </c>
      <c r="K165" s="14">
        <v>-40049</v>
      </c>
      <c r="L165" s="14">
        <v>-12215423.606644774</v>
      </c>
      <c r="M165" s="14">
        <v>-50147.905359780416</v>
      </c>
      <c r="N165" s="14">
        <v>-50147.905359780416</v>
      </c>
      <c r="O165" s="14">
        <f t="shared" si="9"/>
        <v>-50147.905359780416</v>
      </c>
      <c r="Q165" s="14">
        <f t="shared" si="8"/>
        <v>-50147.905359780416</v>
      </c>
      <c r="R165" s="19"/>
      <c r="S165" s="15"/>
      <c r="T165" s="15"/>
      <c r="U165" s="14"/>
    </row>
    <row r="166" spans="1:22" s="13" customFormat="1" ht="13.8" x14ac:dyDescent="0.25">
      <c r="A166" s="13" t="s">
        <v>31</v>
      </c>
      <c r="B166" s="13" t="s">
        <v>161</v>
      </c>
      <c r="C166" s="13" t="s">
        <v>162</v>
      </c>
      <c r="D166" s="13" t="s">
        <v>163</v>
      </c>
      <c r="E166" s="13" t="s">
        <v>164</v>
      </c>
      <c r="F166" s="13" t="s">
        <v>36</v>
      </c>
      <c r="G166" s="13" t="s">
        <v>37</v>
      </c>
      <c r="H166" s="13" t="s">
        <v>165</v>
      </c>
      <c r="I166" s="13" t="s">
        <v>166</v>
      </c>
      <c r="J166" s="14">
        <v>-636104.99999999988</v>
      </c>
      <c r="K166" s="14">
        <v>0</v>
      </c>
      <c r="L166" s="14">
        <v>-636105</v>
      </c>
      <c r="M166" s="14">
        <v>1.1641532182693481E-10</v>
      </c>
      <c r="N166" s="14">
        <v>0</v>
      </c>
      <c r="O166" s="14">
        <f t="shared" si="9"/>
        <v>0</v>
      </c>
      <c r="Q166" s="14">
        <f t="shared" si="8"/>
        <v>0</v>
      </c>
      <c r="R166" s="19"/>
      <c r="S166" s="15"/>
      <c r="T166" s="15"/>
      <c r="U166" s="14"/>
    </row>
    <row r="167" spans="1:22" s="13" customFormat="1" ht="13.8" x14ac:dyDescent="0.25">
      <c r="A167" s="13" t="s">
        <v>31</v>
      </c>
      <c r="B167" s="13" t="s">
        <v>161</v>
      </c>
      <c r="C167" s="13" t="s">
        <v>162</v>
      </c>
      <c r="D167" s="13" t="s">
        <v>163</v>
      </c>
      <c r="E167" s="13" t="s">
        <v>164</v>
      </c>
      <c r="F167" s="13" t="s">
        <v>36</v>
      </c>
      <c r="G167" s="13" t="s">
        <v>37</v>
      </c>
      <c r="H167" s="13" t="s">
        <v>167</v>
      </c>
      <c r="I167" s="13" t="s">
        <v>168</v>
      </c>
      <c r="J167" s="14">
        <v>-1400055.9999899999</v>
      </c>
      <c r="K167" s="14">
        <v>0</v>
      </c>
      <c r="L167" s="14">
        <v>-253748.79999000003</v>
      </c>
      <c r="M167" s="14">
        <v>-1146307.2</v>
      </c>
      <c r="N167" s="14">
        <v>-1146307.2</v>
      </c>
      <c r="O167" s="14">
        <f t="shared" si="9"/>
        <v>-46251.199999999953</v>
      </c>
      <c r="P167" s="16">
        <v>-1100056</v>
      </c>
      <c r="Q167" s="14">
        <f t="shared" si="8"/>
        <v>-1146307.2</v>
      </c>
      <c r="R167" s="19"/>
      <c r="S167" s="17"/>
      <c r="T167" s="17"/>
      <c r="U167" s="14"/>
    </row>
    <row r="168" spans="1:22" s="13" customFormat="1" ht="13.8" x14ac:dyDescent="0.25">
      <c r="A168" s="13" t="s">
        <v>31</v>
      </c>
      <c r="B168" s="13" t="s">
        <v>161</v>
      </c>
      <c r="C168" s="13" t="s">
        <v>162</v>
      </c>
      <c r="D168" s="13" t="s">
        <v>163</v>
      </c>
      <c r="E168" s="13" t="s">
        <v>164</v>
      </c>
      <c r="F168" s="13" t="s">
        <v>36</v>
      </c>
      <c r="G168" s="13" t="s">
        <v>37</v>
      </c>
      <c r="H168" s="13" t="s">
        <v>41</v>
      </c>
      <c r="I168" s="13" t="s">
        <v>42</v>
      </c>
      <c r="J168" s="14">
        <v>-88586.939599999998</v>
      </c>
      <c r="K168" s="14">
        <v>-17490.739600000001</v>
      </c>
      <c r="L168" s="14">
        <v>-75005.485199999996</v>
      </c>
      <c r="M168" s="14">
        <v>-13581.454400000002</v>
      </c>
      <c r="N168" s="14">
        <v>-13581.454400000002</v>
      </c>
      <c r="O168" s="14">
        <f t="shared" si="9"/>
        <v>-0.45440000000235159</v>
      </c>
      <c r="P168" s="16">
        <v>-13581</v>
      </c>
      <c r="Q168" s="14">
        <f t="shared" si="8"/>
        <v>-13581.454400000002</v>
      </c>
      <c r="U168" s="14"/>
    </row>
    <row r="169" spans="1:22" s="13" customFormat="1" ht="13.8" x14ac:dyDescent="0.25">
      <c r="A169" s="13" t="s">
        <v>31</v>
      </c>
      <c r="B169" s="13" t="s">
        <v>161</v>
      </c>
      <c r="C169" s="13" t="s">
        <v>162</v>
      </c>
      <c r="D169" s="13" t="s">
        <v>163</v>
      </c>
      <c r="E169" s="13" t="s">
        <v>164</v>
      </c>
      <c r="F169" s="13" t="s">
        <v>36</v>
      </c>
      <c r="G169" s="13" t="s">
        <v>37</v>
      </c>
      <c r="H169" s="13" t="s">
        <v>43</v>
      </c>
      <c r="I169" s="13" t="s">
        <v>44</v>
      </c>
      <c r="J169" s="14">
        <v>-6539.7418675442768</v>
      </c>
      <c r="K169" s="14">
        <v>0</v>
      </c>
      <c r="L169" s="14">
        <v>-6521.5304937248638</v>
      </c>
      <c r="M169" s="14">
        <v>-18.211373819413211</v>
      </c>
      <c r="N169" s="14">
        <v>0</v>
      </c>
      <c r="O169" s="14">
        <f t="shared" si="9"/>
        <v>0</v>
      </c>
      <c r="Q169" s="14">
        <f t="shared" si="8"/>
        <v>0</v>
      </c>
      <c r="T169" s="16">
        <f>+M169</f>
        <v>-18.211373819413211</v>
      </c>
      <c r="U169" s="14"/>
    </row>
    <row r="170" spans="1:22" s="13" customFormat="1" ht="13.8" x14ac:dyDescent="0.25">
      <c r="A170" s="13" t="s">
        <v>31</v>
      </c>
      <c r="B170" s="13" t="s">
        <v>161</v>
      </c>
      <c r="C170" s="13" t="s">
        <v>162</v>
      </c>
      <c r="D170" s="13" t="s">
        <v>163</v>
      </c>
      <c r="E170" s="13" t="s">
        <v>164</v>
      </c>
      <c r="F170" s="13" t="s">
        <v>36</v>
      </c>
      <c r="G170" s="13" t="s">
        <v>37</v>
      </c>
      <c r="H170" s="13" t="s">
        <v>39</v>
      </c>
      <c r="I170" s="13" t="s">
        <v>40</v>
      </c>
      <c r="J170" s="14">
        <v>-121.97589874359721</v>
      </c>
      <c r="K170" s="14">
        <v>0</v>
      </c>
      <c r="L170" s="14">
        <v>-16.727504847969922</v>
      </c>
      <c r="M170" s="14">
        <v>-105.24839389562729</v>
      </c>
      <c r="N170" s="14">
        <v>-105.24839389562729</v>
      </c>
      <c r="O170" s="14">
        <f t="shared" si="9"/>
        <v>-105.24839389562729</v>
      </c>
      <c r="Q170" s="14">
        <f t="shared" si="8"/>
        <v>-105.24839389562729</v>
      </c>
      <c r="U170" s="14"/>
    </row>
    <row r="171" spans="1:22" s="13" customFormat="1" ht="13.8" x14ac:dyDescent="0.25">
      <c r="A171" s="13" t="s">
        <v>31</v>
      </c>
      <c r="B171" s="13" t="s">
        <v>161</v>
      </c>
      <c r="C171" s="13" t="s">
        <v>162</v>
      </c>
      <c r="D171" s="13" t="s">
        <v>163</v>
      </c>
      <c r="E171" s="13" t="s">
        <v>164</v>
      </c>
      <c r="F171" s="13" t="s">
        <v>36</v>
      </c>
      <c r="G171" s="13" t="s">
        <v>37</v>
      </c>
      <c r="H171" s="13" t="s">
        <v>45</v>
      </c>
      <c r="I171" s="13" t="s">
        <v>46</v>
      </c>
      <c r="J171" s="14">
        <v>-3612.7115384615386</v>
      </c>
      <c r="K171" s="14">
        <v>0</v>
      </c>
      <c r="L171" s="14">
        <v>-77.076714280699179</v>
      </c>
      <c r="M171" s="14">
        <v>-3535.6348241808396</v>
      </c>
      <c r="N171" s="14">
        <v>-3535.6348241808396</v>
      </c>
      <c r="O171" s="14">
        <f t="shared" si="9"/>
        <v>-1083.44704993084</v>
      </c>
      <c r="P171" s="16">
        <v>-2452.1877742499996</v>
      </c>
      <c r="Q171" s="14">
        <f t="shared" si="8"/>
        <v>-3535.6348241808396</v>
      </c>
      <c r="U171" s="14"/>
    </row>
    <row r="172" spans="1:22" s="13" customFormat="1" ht="13.8" x14ac:dyDescent="0.25">
      <c r="A172" s="13" t="s">
        <v>31</v>
      </c>
      <c r="B172" s="13" t="s">
        <v>161</v>
      </c>
      <c r="C172" s="13" t="s">
        <v>162</v>
      </c>
      <c r="D172" s="13" t="s">
        <v>163</v>
      </c>
      <c r="E172" s="13" t="s">
        <v>164</v>
      </c>
      <c r="F172" s="13" t="s">
        <v>36</v>
      </c>
      <c r="G172" s="13" t="s">
        <v>37</v>
      </c>
      <c r="H172" s="13" t="s">
        <v>169</v>
      </c>
      <c r="I172" s="13" t="s">
        <v>170</v>
      </c>
      <c r="J172" s="14">
        <v>-8716000</v>
      </c>
      <c r="K172" s="14">
        <v>0</v>
      </c>
      <c r="L172" s="14">
        <v>-8716000</v>
      </c>
      <c r="M172" s="14">
        <v>0</v>
      </c>
      <c r="N172" s="14">
        <v>0</v>
      </c>
      <c r="O172" s="14">
        <f t="shared" si="9"/>
        <v>0</v>
      </c>
      <c r="Q172" s="14">
        <f t="shared" si="8"/>
        <v>0</v>
      </c>
      <c r="U172" s="14"/>
    </row>
    <row r="173" spans="1:22" s="13" customFormat="1" ht="13.8" x14ac:dyDescent="0.25">
      <c r="A173" s="13" t="s">
        <v>31</v>
      </c>
      <c r="B173" s="13" t="s">
        <v>161</v>
      </c>
      <c r="C173" s="13" t="s">
        <v>162</v>
      </c>
      <c r="D173" s="13" t="s">
        <v>163</v>
      </c>
      <c r="E173" s="13" t="s">
        <v>164</v>
      </c>
      <c r="F173" s="13" t="s">
        <v>36</v>
      </c>
      <c r="G173" s="13" t="s">
        <v>37</v>
      </c>
      <c r="H173" s="13" t="s">
        <v>171</v>
      </c>
      <c r="I173" s="13" t="s">
        <v>172</v>
      </c>
      <c r="J173" s="14">
        <v>-14591782</v>
      </c>
      <c r="K173" s="14">
        <v>0</v>
      </c>
      <c r="L173" s="14">
        <v>-14591782</v>
      </c>
      <c r="M173" s="14">
        <v>0</v>
      </c>
      <c r="N173" s="14">
        <v>0</v>
      </c>
      <c r="O173" s="14">
        <f t="shared" si="9"/>
        <v>0</v>
      </c>
      <c r="Q173" s="14">
        <f t="shared" si="8"/>
        <v>0</v>
      </c>
      <c r="U173" s="14"/>
    </row>
    <row r="174" spans="1:22" s="13" customFormat="1" ht="13.8" x14ac:dyDescent="0.25">
      <c r="A174" s="13" t="s">
        <v>31</v>
      </c>
      <c r="B174" s="13" t="s">
        <v>161</v>
      </c>
      <c r="C174" s="13" t="s">
        <v>162</v>
      </c>
      <c r="D174" s="13" t="s">
        <v>173</v>
      </c>
      <c r="E174" s="13" t="s">
        <v>174</v>
      </c>
      <c r="F174" s="13" t="s">
        <v>36</v>
      </c>
      <c r="G174" s="13" t="s">
        <v>37</v>
      </c>
      <c r="H174" s="13" t="s">
        <v>38</v>
      </c>
      <c r="I174" s="13" t="s">
        <v>38</v>
      </c>
      <c r="J174" s="14">
        <v>-14935489.538367195</v>
      </c>
      <c r="K174" s="14">
        <v>-1516870.528101</v>
      </c>
      <c r="L174" s="14">
        <v>-14497255.636392241</v>
      </c>
      <c r="M174" s="14">
        <v>-438233.90197494999</v>
      </c>
      <c r="N174" s="14">
        <v>-438233.90197494999</v>
      </c>
      <c r="O174" s="14">
        <f t="shared" si="9"/>
        <v>-438233.90197494999</v>
      </c>
      <c r="Q174" s="14">
        <f t="shared" si="8"/>
        <v>-438233.90197494999</v>
      </c>
      <c r="R174" s="19"/>
      <c r="S174" s="15"/>
      <c r="T174" s="15"/>
      <c r="U174" s="14"/>
    </row>
    <row r="175" spans="1:22" s="13" customFormat="1" ht="13.8" x14ac:dyDescent="0.25">
      <c r="A175" s="13" t="s">
        <v>31</v>
      </c>
      <c r="B175" s="13" t="s">
        <v>161</v>
      </c>
      <c r="C175" s="13" t="s">
        <v>162</v>
      </c>
      <c r="D175" s="13" t="s">
        <v>173</v>
      </c>
      <c r="E175" s="13" t="s">
        <v>174</v>
      </c>
      <c r="F175" s="13" t="s">
        <v>36</v>
      </c>
      <c r="G175" s="13" t="s">
        <v>37</v>
      </c>
      <c r="H175" s="13" t="s">
        <v>41</v>
      </c>
      <c r="I175" s="13" t="s">
        <v>42</v>
      </c>
      <c r="J175" s="14">
        <v>-66440.204699999987</v>
      </c>
      <c r="K175" s="14">
        <v>-13118.054700000001</v>
      </c>
      <c r="L175" s="14">
        <v>-56254.113900000011</v>
      </c>
      <c r="M175" s="14">
        <v>-10186.090799999991</v>
      </c>
      <c r="N175" s="14">
        <v>-10186.090799999991</v>
      </c>
      <c r="O175" s="14">
        <f t="shared" si="9"/>
        <v>-9.0799999990849756E-2</v>
      </c>
      <c r="P175" s="16">
        <v>-10186</v>
      </c>
      <c r="Q175" s="14">
        <f t="shared" si="8"/>
        <v>-10186.090799999991</v>
      </c>
      <c r="R175" s="19"/>
      <c r="S175" s="17"/>
      <c r="T175" s="17"/>
      <c r="U175" s="14"/>
    </row>
    <row r="176" spans="1:22" s="13" customFormat="1" ht="13.8" x14ac:dyDescent="0.25">
      <c r="A176" s="13" t="s">
        <v>31</v>
      </c>
      <c r="B176" s="13" t="s">
        <v>161</v>
      </c>
      <c r="C176" s="13" t="s">
        <v>162</v>
      </c>
      <c r="D176" s="13" t="s">
        <v>173</v>
      </c>
      <c r="E176" s="13" t="s">
        <v>174</v>
      </c>
      <c r="F176" s="13" t="s">
        <v>36</v>
      </c>
      <c r="G176" s="13" t="s">
        <v>37</v>
      </c>
      <c r="H176" s="13" t="s">
        <v>43</v>
      </c>
      <c r="I176" s="13" t="s">
        <v>44</v>
      </c>
      <c r="J176" s="14">
        <v>-50.642088698547226</v>
      </c>
      <c r="K176" s="14">
        <v>0</v>
      </c>
      <c r="L176" s="14">
        <v>-26.48076775762177</v>
      </c>
      <c r="M176" s="14">
        <v>-24.161320940925457</v>
      </c>
      <c r="N176" s="14">
        <v>0</v>
      </c>
      <c r="O176" s="14">
        <f t="shared" si="9"/>
        <v>0</v>
      </c>
      <c r="Q176" s="14">
        <f t="shared" si="8"/>
        <v>0</v>
      </c>
      <c r="T176" s="16">
        <f>+M176</f>
        <v>-24.161320940925457</v>
      </c>
      <c r="U176" s="14"/>
    </row>
    <row r="177" spans="1:21" s="13" customFormat="1" ht="13.8" x14ac:dyDescent="0.25">
      <c r="A177" s="13" t="s">
        <v>31</v>
      </c>
      <c r="B177" s="13" t="s">
        <v>161</v>
      </c>
      <c r="C177" s="13" t="s">
        <v>162</v>
      </c>
      <c r="D177" s="13" t="s">
        <v>173</v>
      </c>
      <c r="E177" s="13" t="s">
        <v>174</v>
      </c>
      <c r="F177" s="13" t="s">
        <v>36</v>
      </c>
      <c r="G177" s="13" t="s">
        <v>37</v>
      </c>
      <c r="H177" s="13" t="s">
        <v>39</v>
      </c>
      <c r="I177" s="13" t="s">
        <v>40</v>
      </c>
      <c r="J177" s="14">
        <v>-179.14001982004595</v>
      </c>
      <c r="K177" s="14">
        <v>0</v>
      </c>
      <c r="L177" s="14">
        <v>-18.652966384549284</v>
      </c>
      <c r="M177" s="14">
        <v>-160.48705343549668</v>
      </c>
      <c r="N177" s="14">
        <v>-160.48705343549668</v>
      </c>
      <c r="O177" s="14">
        <f t="shared" si="9"/>
        <v>-160.48705343549668</v>
      </c>
      <c r="Q177" s="14">
        <f t="shared" si="8"/>
        <v>-160.48705343549668</v>
      </c>
      <c r="U177" s="14"/>
    </row>
    <row r="178" spans="1:21" s="13" customFormat="1" ht="13.8" x14ac:dyDescent="0.25">
      <c r="A178" s="13" t="s">
        <v>31</v>
      </c>
      <c r="B178" s="13" t="s">
        <v>161</v>
      </c>
      <c r="C178" s="13" t="s">
        <v>162</v>
      </c>
      <c r="D178" s="13" t="s">
        <v>173</v>
      </c>
      <c r="E178" s="13" t="s">
        <v>174</v>
      </c>
      <c r="F178" s="13" t="s">
        <v>36</v>
      </c>
      <c r="G178" s="13" t="s">
        <v>37</v>
      </c>
      <c r="H178" s="13" t="s">
        <v>175</v>
      </c>
      <c r="I178" s="13" t="s">
        <v>176</v>
      </c>
      <c r="J178" s="14">
        <v>-6564071.0000899993</v>
      </c>
      <c r="K178" s="14">
        <v>-228070.99999000001</v>
      </c>
      <c r="L178" s="14">
        <v>-6082650.8999200007</v>
      </c>
      <c r="M178" s="14">
        <v>-481420.10016999766</v>
      </c>
      <c r="N178" s="14">
        <v>-481420.10016999766</v>
      </c>
      <c r="O178" s="14">
        <f t="shared" si="9"/>
        <v>-481420.10016999766</v>
      </c>
      <c r="Q178" s="14">
        <f t="shared" si="8"/>
        <v>-481420.10016999766</v>
      </c>
      <c r="U178" s="14"/>
    </row>
    <row r="179" spans="1:21" s="13" customFormat="1" ht="13.8" x14ac:dyDescent="0.25">
      <c r="A179" s="13" t="s">
        <v>31</v>
      </c>
      <c r="B179" s="13" t="s">
        <v>161</v>
      </c>
      <c r="C179" s="13" t="s">
        <v>162</v>
      </c>
      <c r="D179" s="13" t="s">
        <v>173</v>
      </c>
      <c r="E179" s="13" t="s">
        <v>174</v>
      </c>
      <c r="F179" s="13" t="s">
        <v>36</v>
      </c>
      <c r="G179" s="13" t="s">
        <v>37</v>
      </c>
      <c r="H179" s="13" t="s">
        <v>45</v>
      </c>
      <c r="I179" s="13" t="s">
        <v>46</v>
      </c>
      <c r="J179" s="14">
        <v>-2737.6346153846152</v>
      </c>
      <c r="K179" s="14">
        <v>0</v>
      </c>
      <c r="L179" s="14">
        <v>-85.948823424425655</v>
      </c>
      <c r="M179" s="14">
        <v>-2651.6857919601894</v>
      </c>
      <c r="N179" s="14">
        <v>-2651.6857919601894</v>
      </c>
      <c r="O179" s="14">
        <f t="shared" si="9"/>
        <v>-734.66676971018933</v>
      </c>
      <c r="P179" s="16">
        <v>-1917.01902225</v>
      </c>
      <c r="Q179" s="14">
        <f t="shared" si="8"/>
        <v>-2651.6857919601894</v>
      </c>
      <c r="U179" s="14"/>
    </row>
    <row r="180" spans="1:21" s="13" customFormat="1" ht="13.8" x14ac:dyDescent="0.25">
      <c r="A180" s="13" t="s">
        <v>31</v>
      </c>
      <c r="B180" s="13" t="s">
        <v>161</v>
      </c>
      <c r="C180" s="13" t="s">
        <v>162</v>
      </c>
      <c r="D180" s="13" t="s">
        <v>173</v>
      </c>
      <c r="E180" s="13" t="s">
        <v>174</v>
      </c>
      <c r="F180" s="13" t="s">
        <v>36</v>
      </c>
      <c r="G180" s="13" t="s">
        <v>37</v>
      </c>
      <c r="H180" s="13" t="s">
        <v>177</v>
      </c>
      <c r="I180" s="13" t="s">
        <v>178</v>
      </c>
      <c r="J180" s="14">
        <v>-921460</v>
      </c>
      <c r="K180" s="14">
        <v>0</v>
      </c>
      <c r="L180" s="14">
        <v>-921460</v>
      </c>
      <c r="M180" s="14">
        <v>0</v>
      </c>
      <c r="N180" s="14">
        <v>0</v>
      </c>
      <c r="O180" s="14">
        <f t="shared" si="9"/>
        <v>0</v>
      </c>
      <c r="Q180" s="14">
        <f t="shared" si="8"/>
        <v>0</v>
      </c>
      <c r="U180" s="14"/>
    </row>
    <row r="181" spans="1:21" s="13" customFormat="1" ht="13.8" x14ac:dyDescent="0.25">
      <c r="A181" s="13" t="s">
        <v>31</v>
      </c>
      <c r="B181" s="13" t="s">
        <v>161</v>
      </c>
      <c r="C181" s="13" t="s">
        <v>162</v>
      </c>
      <c r="D181" s="13" t="s">
        <v>179</v>
      </c>
      <c r="E181" s="13" t="s">
        <v>180</v>
      </c>
      <c r="F181" s="13" t="s">
        <v>36</v>
      </c>
      <c r="G181" s="13" t="s">
        <v>37</v>
      </c>
      <c r="H181" s="13" t="s">
        <v>38</v>
      </c>
      <c r="I181" s="13" t="s">
        <v>38</v>
      </c>
      <c r="J181" s="14">
        <v>-9304234.3411522228</v>
      </c>
      <c r="K181" s="14">
        <v>-33050</v>
      </c>
      <c r="L181" s="14">
        <v>-9205619.0537653565</v>
      </c>
      <c r="M181" s="14">
        <v>-98615.287386870012</v>
      </c>
      <c r="N181" s="14">
        <v>-98615.287386870012</v>
      </c>
      <c r="O181" s="14">
        <f t="shared" si="9"/>
        <v>-98615.287386870012</v>
      </c>
      <c r="Q181" s="14">
        <f t="shared" si="8"/>
        <v>-98615.287386870012</v>
      </c>
      <c r="R181" s="19"/>
      <c r="S181" s="15"/>
      <c r="T181" s="15"/>
      <c r="U181" s="14"/>
    </row>
    <row r="182" spans="1:21" s="13" customFormat="1" ht="13.8" x14ac:dyDescent="0.25">
      <c r="A182" s="13" t="s">
        <v>31</v>
      </c>
      <c r="B182" s="13" t="s">
        <v>161</v>
      </c>
      <c r="C182" s="13" t="s">
        <v>162</v>
      </c>
      <c r="D182" s="13" t="s">
        <v>179</v>
      </c>
      <c r="E182" s="13" t="s">
        <v>180</v>
      </c>
      <c r="F182" s="13" t="s">
        <v>36</v>
      </c>
      <c r="G182" s="13" t="s">
        <v>37</v>
      </c>
      <c r="H182" s="13" t="s">
        <v>181</v>
      </c>
      <c r="I182" s="13" t="s">
        <v>182</v>
      </c>
      <c r="J182" s="14">
        <v>-3333549</v>
      </c>
      <c r="K182" s="14">
        <v>-3333549</v>
      </c>
      <c r="L182" s="14">
        <v>-3333549.46</v>
      </c>
      <c r="M182" s="14">
        <v>0.4599999999627471</v>
      </c>
      <c r="N182" s="14">
        <v>0</v>
      </c>
      <c r="O182" s="14">
        <f t="shared" ref="O182:O213" si="10">+N182-P182</f>
        <v>0</v>
      </c>
      <c r="Q182" s="14">
        <f t="shared" si="8"/>
        <v>0</v>
      </c>
      <c r="R182" s="19"/>
      <c r="S182" s="17"/>
      <c r="T182" s="17"/>
      <c r="U182" s="14"/>
    </row>
    <row r="183" spans="1:21" s="13" customFormat="1" ht="13.8" x14ac:dyDescent="0.25">
      <c r="A183" s="13" t="s">
        <v>31</v>
      </c>
      <c r="B183" s="13" t="s">
        <v>161</v>
      </c>
      <c r="C183" s="13" t="s">
        <v>162</v>
      </c>
      <c r="D183" s="13" t="s">
        <v>179</v>
      </c>
      <c r="E183" s="13" t="s">
        <v>180</v>
      </c>
      <c r="F183" s="13" t="s">
        <v>36</v>
      </c>
      <c r="G183" s="13" t="s">
        <v>37</v>
      </c>
      <c r="H183" s="13" t="s">
        <v>41</v>
      </c>
      <c r="I183" s="13" t="s">
        <v>42</v>
      </c>
      <c r="J183" s="14">
        <v>-132880.4094</v>
      </c>
      <c r="K183" s="14">
        <v>-26236.109400000001</v>
      </c>
      <c r="L183" s="14">
        <v>-112508.22779999999</v>
      </c>
      <c r="M183" s="14">
        <v>-20372.181599999993</v>
      </c>
      <c r="N183" s="14">
        <v>-20372.181599999993</v>
      </c>
      <c r="O183" s="14">
        <f t="shared" si="10"/>
        <v>-0.18159999999261345</v>
      </c>
      <c r="P183" s="16">
        <v>-20372</v>
      </c>
      <c r="Q183" s="14">
        <f t="shared" si="8"/>
        <v>-20372.181599999993</v>
      </c>
      <c r="U183" s="14"/>
    </row>
    <row r="184" spans="1:21" s="13" customFormat="1" ht="13.8" x14ac:dyDescent="0.25">
      <c r="A184" s="13" t="s">
        <v>31</v>
      </c>
      <c r="B184" s="13" t="s">
        <v>161</v>
      </c>
      <c r="C184" s="13" t="s">
        <v>162</v>
      </c>
      <c r="D184" s="13" t="s">
        <v>179</v>
      </c>
      <c r="E184" s="13" t="s">
        <v>180</v>
      </c>
      <c r="F184" s="13" t="s">
        <v>36</v>
      </c>
      <c r="G184" s="13" t="s">
        <v>37</v>
      </c>
      <c r="H184" s="13" t="s">
        <v>43</v>
      </c>
      <c r="I184" s="13" t="s">
        <v>44</v>
      </c>
      <c r="J184" s="14">
        <v>-31.312456466930421</v>
      </c>
      <c r="K184" s="14">
        <v>0</v>
      </c>
      <c r="L184" s="14">
        <v>-17.717920335720599</v>
      </c>
      <c r="M184" s="14">
        <v>-13.594536131209818</v>
      </c>
      <c r="N184" s="14">
        <v>0</v>
      </c>
      <c r="O184" s="14">
        <f t="shared" si="10"/>
        <v>0</v>
      </c>
      <c r="Q184" s="14">
        <f t="shared" si="8"/>
        <v>0</v>
      </c>
      <c r="T184" s="16">
        <f>+M184</f>
        <v>-13.594536131209818</v>
      </c>
      <c r="U184" s="14"/>
    </row>
    <row r="185" spans="1:21" s="13" customFormat="1" ht="13.8" x14ac:dyDescent="0.25">
      <c r="A185" s="13" t="s">
        <v>31</v>
      </c>
      <c r="B185" s="13" t="s">
        <v>161</v>
      </c>
      <c r="C185" s="13" t="s">
        <v>162</v>
      </c>
      <c r="D185" s="13" t="s">
        <v>179</v>
      </c>
      <c r="E185" s="13" t="s">
        <v>180</v>
      </c>
      <c r="F185" s="13" t="s">
        <v>36</v>
      </c>
      <c r="G185" s="13" t="s">
        <v>37</v>
      </c>
      <c r="H185" s="13" t="s">
        <v>39</v>
      </c>
      <c r="I185" s="13" t="s">
        <v>40</v>
      </c>
      <c r="J185" s="14">
        <v>-118.750908045977</v>
      </c>
      <c r="K185" s="14">
        <v>0</v>
      </c>
      <c r="L185" s="14">
        <v>-12.480445259416449</v>
      </c>
      <c r="M185" s="14">
        <v>-106.27046278656056</v>
      </c>
      <c r="N185" s="14">
        <v>-106.27046278656056</v>
      </c>
      <c r="O185" s="14">
        <f t="shared" si="10"/>
        <v>-106.27046278656056</v>
      </c>
      <c r="Q185" s="14">
        <f t="shared" si="8"/>
        <v>-106.27046278656056</v>
      </c>
      <c r="U185" s="14"/>
    </row>
    <row r="186" spans="1:21" s="13" customFormat="1" ht="13.8" x14ac:dyDescent="0.25">
      <c r="A186" s="13" t="s">
        <v>31</v>
      </c>
      <c r="B186" s="13" t="s">
        <v>161</v>
      </c>
      <c r="C186" s="13" t="s">
        <v>162</v>
      </c>
      <c r="D186" s="13" t="s">
        <v>179</v>
      </c>
      <c r="E186" s="13" t="s">
        <v>180</v>
      </c>
      <c r="F186" s="13" t="s">
        <v>36</v>
      </c>
      <c r="G186" s="13" t="s">
        <v>37</v>
      </c>
      <c r="H186" s="13" t="s">
        <v>45</v>
      </c>
      <c r="I186" s="13" t="s">
        <v>46</v>
      </c>
      <c r="J186" s="14">
        <v>-2958.0769230769229</v>
      </c>
      <c r="K186" s="14">
        <v>0</v>
      </c>
      <c r="L186" s="14">
        <v>-57.507184849071621</v>
      </c>
      <c r="M186" s="14">
        <v>-2900.5697382278513</v>
      </c>
      <c r="N186" s="14">
        <v>-2900.5697382278513</v>
      </c>
      <c r="O186" s="14">
        <f t="shared" si="10"/>
        <v>-848.73532822785091</v>
      </c>
      <c r="P186" s="16">
        <v>-2051.8344100000004</v>
      </c>
      <c r="Q186" s="14">
        <f t="shared" si="8"/>
        <v>-2900.5697382278513</v>
      </c>
      <c r="U186" s="14"/>
    </row>
    <row r="187" spans="1:21" s="13" customFormat="1" ht="13.8" x14ac:dyDescent="0.25">
      <c r="A187" s="13" t="s">
        <v>31</v>
      </c>
      <c r="B187" s="13" t="s">
        <v>161</v>
      </c>
      <c r="C187" s="13" t="s">
        <v>162</v>
      </c>
      <c r="D187" s="13" t="s">
        <v>183</v>
      </c>
      <c r="E187" s="13" t="s">
        <v>184</v>
      </c>
      <c r="F187" s="13" t="s">
        <v>36</v>
      </c>
      <c r="G187" s="13" t="s">
        <v>37</v>
      </c>
      <c r="H187" s="13" t="s">
        <v>38</v>
      </c>
      <c r="I187" s="13" t="s">
        <v>38</v>
      </c>
      <c r="J187" s="14">
        <v>-47380733.641676277</v>
      </c>
      <c r="K187" s="14">
        <v>-953524.9040000001</v>
      </c>
      <c r="L187" s="14">
        <v>-46148961.849401392</v>
      </c>
      <c r="M187" s="14">
        <v>-1231771.7922748923</v>
      </c>
      <c r="N187" s="14">
        <v>-1231771.7922748923</v>
      </c>
      <c r="O187" s="14">
        <f t="shared" si="10"/>
        <v>-1231771.7922748923</v>
      </c>
      <c r="Q187" s="14">
        <f t="shared" si="8"/>
        <v>-1231771.7922748923</v>
      </c>
      <c r="R187" s="15"/>
      <c r="S187" s="15"/>
      <c r="U187" s="14"/>
    </row>
    <row r="188" spans="1:21" s="13" customFormat="1" ht="13.8" x14ac:dyDescent="0.25">
      <c r="A188" s="13" t="s">
        <v>31</v>
      </c>
      <c r="B188" s="13" t="s">
        <v>161</v>
      </c>
      <c r="C188" s="13" t="s">
        <v>162</v>
      </c>
      <c r="D188" s="13" t="s">
        <v>183</v>
      </c>
      <c r="E188" s="13" t="s">
        <v>184</v>
      </c>
      <c r="F188" s="13" t="s">
        <v>36</v>
      </c>
      <c r="G188" s="13" t="s">
        <v>37</v>
      </c>
      <c r="H188" s="13" t="s">
        <v>185</v>
      </c>
      <c r="I188" s="13" t="s">
        <v>186</v>
      </c>
      <c r="J188" s="14">
        <v>-1000000</v>
      </c>
      <c r="K188" s="14">
        <v>-1000000</v>
      </c>
      <c r="L188" s="14">
        <v>-999507.07000000007</v>
      </c>
      <c r="M188" s="14">
        <v>-492.92999999993481</v>
      </c>
      <c r="N188" s="14">
        <v>0</v>
      </c>
      <c r="O188" s="14">
        <f t="shared" si="10"/>
        <v>0</v>
      </c>
      <c r="Q188" s="14">
        <f t="shared" si="8"/>
        <v>0</v>
      </c>
      <c r="R188" s="15"/>
      <c r="S188" s="15"/>
      <c r="T188" s="14">
        <f t="shared" ref="T188:T223" si="11">+M188</f>
        <v>-492.92999999993481</v>
      </c>
      <c r="U188" s="14"/>
    </row>
    <row r="189" spans="1:21" s="13" customFormat="1" ht="13.8" x14ac:dyDescent="0.25">
      <c r="A189" s="13" t="s">
        <v>31</v>
      </c>
      <c r="B189" s="13" t="s">
        <v>161</v>
      </c>
      <c r="C189" s="13" t="s">
        <v>162</v>
      </c>
      <c r="D189" s="13" t="s">
        <v>183</v>
      </c>
      <c r="E189" s="13" t="s">
        <v>184</v>
      </c>
      <c r="F189" s="13" t="s">
        <v>36</v>
      </c>
      <c r="G189" s="13" t="s">
        <v>37</v>
      </c>
      <c r="H189" s="13" t="s">
        <v>187</v>
      </c>
      <c r="I189" s="13" t="s">
        <v>188</v>
      </c>
      <c r="J189" s="14">
        <v>-200000</v>
      </c>
      <c r="K189" s="14">
        <v>-200000</v>
      </c>
      <c r="L189" s="14">
        <v>-190828.56</v>
      </c>
      <c r="M189" s="14">
        <v>-9171.4400000000023</v>
      </c>
      <c r="N189" s="14">
        <v>0</v>
      </c>
      <c r="O189" s="14">
        <f t="shared" si="10"/>
        <v>0</v>
      </c>
      <c r="Q189" s="14">
        <f t="shared" si="8"/>
        <v>0</v>
      </c>
      <c r="R189" s="17"/>
      <c r="S189" s="17"/>
      <c r="T189" s="14">
        <f t="shared" si="11"/>
        <v>-9171.4400000000023</v>
      </c>
      <c r="U189" s="14"/>
    </row>
    <row r="190" spans="1:21" s="13" customFormat="1" ht="13.8" x14ac:dyDescent="0.25">
      <c r="A190" s="13" t="s">
        <v>31</v>
      </c>
      <c r="B190" s="13" t="s">
        <v>161</v>
      </c>
      <c r="C190" s="13" t="s">
        <v>162</v>
      </c>
      <c r="D190" s="13" t="s">
        <v>183</v>
      </c>
      <c r="E190" s="13" t="s">
        <v>184</v>
      </c>
      <c r="F190" s="13" t="s">
        <v>36</v>
      </c>
      <c r="G190" s="13" t="s">
        <v>37</v>
      </c>
      <c r="H190" s="13" t="s">
        <v>189</v>
      </c>
      <c r="I190" s="13" t="s">
        <v>190</v>
      </c>
      <c r="J190" s="14">
        <v>-324000</v>
      </c>
      <c r="K190" s="14">
        <v>-324000</v>
      </c>
      <c r="L190" s="14">
        <v>-324000</v>
      </c>
      <c r="M190" s="14">
        <v>0</v>
      </c>
      <c r="N190" s="14">
        <v>0</v>
      </c>
      <c r="O190" s="14">
        <f t="shared" si="10"/>
        <v>0</v>
      </c>
      <c r="Q190" s="14">
        <f t="shared" si="8"/>
        <v>0</v>
      </c>
      <c r="R190" s="17"/>
      <c r="S190" s="17"/>
      <c r="T190" s="14">
        <f t="shared" si="11"/>
        <v>0</v>
      </c>
      <c r="U190" s="14"/>
    </row>
    <row r="191" spans="1:21" s="13" customFormat="1" ht="13.8" x14ac:dyDescent="0.25">
      <c r="A191" s="13" t="s">
        <v>31</v>
      </c>
      <c r="B191" s="13" t="s">
        <v>161</v>
      </c>
      <c r="C191" s="13" t="s">
        <v>162</v>
      </c>
      <c r="D191" s="13" t="s">
        <v>183</v>
      </c>
      <c r="E191" s="13" t="s">
        <v>184</v>
      </c>
      <c r="F191" s="13" t="s">
        <v>36</v>
      </c>
      <c r="G191" s="13" t="s">
        <v>37</v>
      </c>
      <c r="H191" s="13" t="s">
        <v>191</v>
      </c>
      <c r="I191" s="13" t="s">
        <v>192</v>
      </c>
      <c r="J191" s="14">
        <v>-518772</v>
      </c>
      <c r="K191" s="14">
        <v>-518772</v>
      </c>
      <c r="L191" s="14">
        <v>-518772</v>
      </c>
      <c r="M191" s="14">
        <v>0</v>
      </c>
      <c r="N191" s="14">
        <v>0</v>
      </c>
      <c r="O191" s="14">
        <f t="shared" si="10"/>
        <v>0</v>
      </c>
      <c r="Q191" s="14">
        <f t="shared" si="8"/>
        <v>0</v>
      </c>
      <c r="T191" s="14">
        <f t="shared" si="11"/>
        <v>0</v>
      </c>
      <c r="U191" s="14"/>
    </row>
    <row r="192" spans="1:21" s="13" customFormat="1" ht="13.8" x14ac:dyDescent="0.25">
      <c r="A192" s="13" t="s">
        <v>31</v>
      </c>
      <c r="B192" s="13" t="s">
        <v>161</v>
      </c>
      <c r="C192" s="13" t="s">
        <v>162</v>
      </c>
      <c r="D192" s="13" t="s">
        <v>183</v>
      </c>
      <c r="E192" s="13" t="s">
        <v>184</v>
      </c>
      <c r="F192" s="13" t="s">
        <v>36</v>
      </c>
      <c r="G192" s="13" t="s">
        <v>37</v>
      </c>
      <c r="H192" s="13" t="s">
        <v>193</v>
      </c>
      <c r="I192" s="13" t="s">
        <v>194</v>
      </c>
      <c r="J192" s="14">
        <v>-714558.99999000004</v>
      </c>
      <c r="K192" s="14">
        <v>-714558.99999000004</v>
      </c>
      <c r="L192" s="14">
        <v>-687243.42999999993</v>
      </c>
      <c r="M192" s="14">
        <v>-27315.569990000135</v>
      </c>
      <c r="N192" s="14">
        <v>0</v>
      </c>
      <c r="O192" s="14">
        <f t="shared" si="10"/>
        <v>0</v>
      </c>
      <c r="Q192" s="14">
        <f t="shared" si="8"/>
        <v>0</v>
      </c>
      <c r="T192" s="14">
        <f t="shared" si="11"/>
        <v>-27315.569990000135</v>
      </c>
      <c r="U192" s="14"/>
    </row>
    <row r="193" spans="1:21" s="13" customFormat="1" ht="13.8" x14ac:dyDescent="0.25">
      <c r="A193" s="13" t="s">
        <v>31</v>
      </c>
      <c r="B193" s="13" t="s">
        <v>161</v>
      </c>
      <c r="C193" s="13" t="s">
        <v>162</v>
      </c>
      <c r="D193" s="13" t="s">
        <v>183</v>
      </c>
      <c r="E193" s="13" t="s">
        <v>184</v>
      </c>
      <c r="F193" s="13" t="s">
        <v>36</v>
      </c>
      <c r="G193" s="13" t="s">
        <v>37</v>
      </c>
      <c r="H193" s="13" t="s">
        <v>195</v>
      </c>
      <c r="I193" s="13" t="s">
        <v>196</v>
      </c>
      <c r="J193" s="14">
        <v>-306239.99998999998</v>
      </c>
      <c r="K193" s="14">
        <v>-306239.99998999998</v>
      </c>
      <c r="L193" s="14">
        <v>-306240</v>
      </c>
      <c r="M193" s="14">
        <v>1.0000017937272787E-5</v>
      </c>
      <c r="N193" s="14">
        <v>0</v>
      </c>
      <c r="O193" s="14">
        <f t="shared" si="10"/>
        <v>0</v>
      </c>
      <c r="Q193" s="14">
        <f t="shared" si="8"/>
        <v>0</v>
      </c>
      <c r="T193" s="14">
        <f t="shared" si="11"/>
        <v>1.0000017937272787E-5</v>
      </c>
      <c r="U193" s="14"/>
    </row>
    <row r="194" spans="1:21" s="13" customFormat="1" ht="13.8" x14ac:dyDescent="0.25">
      <c r="A194" s="13" t="s">
        <v>31</v>
      </c>
      <c r="B194" s="13" t="s">
        <v>161</v>
      </c>
      <c r="C194" s="13" t="s">
        <v>162</v>
      </c>
      <c r="D194" s="13" t="s">
        <v>183</v>
      </c>
      <c r="E194" s="13" t="s">
        <v>184</v>
      </c>
      <c r="F194" s="13" t="s">
        <v>36</v>
      </c>
      <c r="G194" s="13" t="s">
        <v>37</v>
      </c>
      <c r="H194" s="13" t="s">
        <v>197</v>
      </c>
      <c r="I194" s="13" t="s">
        <v>198</v>
      </c>
      <c r="J194" s="14">
        <v>-700000</v>
      </c>
      <c r="K194" s="14">
        <v>-700000</v>
      </c>
      <c r="L194" s="14">
        <v>-700000</v>
      </c>
      <c r="M194" s="14">
        <v>0</v>
      </c>
      <c r="N194" s="14">
        <v>0</v>
      </c>
      <c r="O194" s="14">
        <f t="shared" si="10"/>
        <v>0</v>
      </c>
      <c r="Q194" s="14">
        <f t="shared" si="8"/>
        <v>0</v>
      </c>
      <c r="T194" s="14">
        <f t="shared" si="11"/>
        <v>0</v>
      </c>
      <c r="U194" s="14"/>
    </row>
    <row r="195" spans="1:21" s="13" customFormat="1" ht="13.8" x14ac:dyDescent="0.25">
      <c r="A195" s="13" t="s">
        <v>31</v>
      </c>
      <c r="B195" s="13" t="s">
        <v>161</v>
      </c>
      <c r="C195" s="13" t="s">
        <v>162</v>
      </c>
      <c r="D195" s="13" t="s">
        <v>183</v>
      </c>
      <c r="E195" s="13" t="s">
        <v>184</v>
      </c>
      <c r="F195" s="13" t="s">
        <v>36</v>
      </c>
      <c r="G195" s="13" t="s">
        <v>37</v>
      </c>
      <c r="H195" s="13" t="s">
        <v>199</v>
      </c>
      <c r="I195" s="13" t="s">
        <v>200</v>
      </c>
      <c r="J195" s="14">
        <v>-45000</v>
      </c>
      <c r="K195" s="14">
        <v>-45000</v>
      </c>
      <c r="L195" s="14">
        <v>-45000</v>
      </c>
      <c r="M195" s="14">
        <v>0</v>
      </c>
      <c r="N195" s="14">
        <v>0</v>
      </c>
      <c r="O195" s="14">
        <f t="shared" si="10"/>
        <v>0</v>
      </c>
      <c r="Q195" s="14">
        <f t="shared" si="8"/>
        <v>0</v>
      </c>
      <c r="T195" s="14">
        <f t="shared" si="11"/>
        <v>0</v>
      </c>
      <c r="U195" s="14"/>
    </row>
    <row r="196" spans="1:21" s="13" customFormat="1" ht="13.8" x14ac:dyDescent="0.25">
      <c r="A196" s="13" t="s">
        <v>31</v>
      </c>
      <c r="B196" s="13" t="s">
        <v>161</v>
      </c>
      <c r="C196" s="13" t="s">
        <v>162</v>
      </c>
      <c r="D196" s="13" t="s">
        <v>183</v>
      </c>
      <c r="E196" s="13" t="s">
        <v>184</v>
      </c>
      <c r="F196" s="13" t="s">
        <v>36</v>
      </c>
      <c r="G196" s="13" t="s">
        <v>37</v>
      </c>
      <c r="H196" s="13" t="s">
        <v>201</v>
      </c>
      <c r="I196" s="13" t="s">
        <v>202</v>
      </c>
      <c r="J196" s="14">
        <v>-62284</v>
      </c>
      <c r="K196" s="14">
        <v>-62284</v>
      </c>
      <c r="L196" s="14">
        <v>-62284</v>
      </c>
      <c r="M196" s="14">
        <v>0</v>
      </c>
      <c r="N196" s="14">
        <v>0</v>
      </c>
      <c r="O196" s="14">
        <f t="shared" si="10"/>
        <v>0</v>
      </c>
      <c r="Q196" s="14">
        <f t="shared" si="8"/>
        <v>0</v>
      </c>
      <c r="T196" s="14">
        <f t="shared" si="11"/>
        <v>0</v>
      </c>
      <c r="U196" s="14"/>
    </row>
    <row r="197" spans="1:21" s="13" customFormat="1" ht="13.8" x14ac:dyDescent="0.25">
      <c r="A197" s="13" t="s">
        <v>31</v>
      </c>
      <c r="B197" s="13" t="s">
        <v>161</v>
      </c>
      <c r="C197" s="13" t="s">
        <v>162</v>
      </c>
      <c r="D197" s="13" t="s">
        <v>183</v>
      </c>
      <c r="E197" s="13" t="s">
        <v>184</v>
      </c>
      <c r="F197" s="13" t="s">
        <v>36</v>
      </c>
      <c r="G197" s="13" t="s">
        <v>37</v>
      </c>
      <c r="H197" s="13" t="s">
        <v>203</v>
      </c>
      <c r="I197" s="13" t="s">
        <v>204</v>
      </c>
      <c r="J197" s="14">
        <v>-350000</v>
      </c>
      <c r="K197" s="14">
        <v>-350000</v>
      </c>
      <c r="L197" s="14">
        <v>-350000</v>
      </c>
      <c r="M197" s="14">
        <v>0</v>
      </c>
      <c r="N197" s="14">
        <v>0</v>
      </c>
      <c r="O197" s="14">
        <f t="shared" si="10"/>
        <v>0</v>
      </c>
      <c r="Q197" s="14">
        <f t="shared" si="8"/>
        <v>0</v>
      </c>
      <c r="T197" s="14">
        <f t="shared" si="11"/>
        <v>0</v>
      </c>
      <c r="U197" s="14"/>
    </row>
    <row r="198" spans="1:21" s="13" customFormat="1" ht="13.8" x14ac:dyDescent="0.25">
      <c r="A198" s="13" t="s">
        <v>31</v>
      </c>
      <c r="B198" s="13" t="s">
        <v>161</v>
      </c>
      <c r="C198" s="13" t="s">
        <v>162</v>
      </c>
      <c r="D198" s="13" t="s">
        <v>183</v>
      </c>
      <c r="E198" s="13" t="s">
        <v>184</v>
      </c>
      <c r="F198" s="13" t="s">
        <v>36</v>
      </c>
      <c r="G198" s="13" t="s">
        <v>37</v>
      </c>
      <c r="H198" s="13" t="s">
        <v>205</v>
      </c>
      <c r="I198" s="13" t="s">
        <v>206</v>
      </c>
      <c r="J198" s="14">
        <v>-122500</v>
      </c>
      <c r="K198" s="14">
        <v>-122500</v>
      </c>
      <c r="L198" s="14">
        <v>-122500</v>
      </c>
      <c r="M198" s="14">
        <v>0</v>
      </c>
      <c r="N198" s="14">
        <v>0</v>
      </c>
      <c r="O198" s="14">
        <f t="shared" si="10"/>
        <v>0</v>
      </c>
      <c r="Q198" s="14">
        <f t="shared" si="8"/>
        <v>0</v>
      </c>
      <c r="T198" s="14">
        <f t="shared" si="11"/>
        <v>0</v>
      </c>
      <c r="U198" s="14"/>
    </row>
    <row r="199" spans="1:21" s="13" customFormat="1" ht="13.8" x14ac:dyDescent="0.25">
      <c r="A199" s="13" t="s">
        <v>31</v>
      </c>
      <c r="B199" s="13" t="s">
        <v>161</v>
      </c>
      <c r="C199" s="13" t="s">
        <v>162</v>
      </c>
      <c r="D199" s="13" t="s">
        <v>183</v>
      </c>
      <c r="E199" s="13" t="s">
        <v>184</v>
      </c>
      <c r="F199" s="13" t="s">
        <v>36</v>
      </c>
      <c r="G199" s="13" t="s">
        <v>37</v>
      </c>
      <c r="H199" s="13" t="s">
        <v>207</v>
      </c>
      <c r="I199" s="13" t="s">
        <v>208</v>
      </c>
      <c r="J199" s="14">
        <v>-360000</v>
      </c>
      <c r="K199" s="14">
        <v>-360000</v>
      </c>
      <c r="L199" s="14">
        <v>-337215.83999999997</v>
      </c>
      <c r="M199" s="14">
        <v>-22784.160000000003</v>
      </c>
      <c r="N199" s="14">
        <v>0</v>
      </c>
      <c r="O199" s="14">
        <f t="shared" si="10"/>
        <v>0</v>
      </c>
      <c r="Q199" s="14">
        <f t="shared" si="8"/>
        <v>0</v>
      </c>
      <c r="T199" s="14">
        <f t="shared" si="11"/>
        <v>-22784.160000000003</v>
      </c>
      <c r="U199" s="14"/>
    </row>
    <row r="200" spans="1:21" s="13" customFormat="1" ht="13.8" x14ac:dyDescent="0.25">
      <c r="A200" s="13" t="s">
        <v>31</v>
      </c>
      <c r="B200" s="13" t="s">
        <v>161</v>
      </c>
      <c r="C200" s="13" t="s">
        <v>162</v>
      </c>
      <c r="D200" s="13" t="s">
        <v>183</v>
      </c>
      <c r="E200" s="13" t="s">
        <v>184</v>
      </c>
      <c r="F200" s="13" t="s">
        <v>36</v>
      </c>
      <c r="G200" s="13" t="s">
        <v>37</v>
      </c>
      <c r="H200" s="13" t="s">
        <v>209</v>
      </c>
      <c r="I200" s="13" t="s">
        <v>210</v>
      </c>
      <c r="J200" s="14">
        <v>-800000</v>
      </c>
      <c r="K200" s="14">
        <v>-800000</v>
      </c>
      <c r="L200" s="14">
        <v>-800000</v>
      </c>
      <c r="M200" s="14">
        <v>0</v>
      </c>
      <c r="N200" s="14">
        <v>0</v>
      </c>
      <c r="O200" s="14">
        <f t="shared" si="10"/>
        <v>0</v>
      </c>
      <c r="Q200" s="14">
        <f t="shared" si="8"/>
        <v>0</v>
      </c>
      <c r="T200" s="14">
        <f t="shared" si="11"/>
        <v>0</v>
      </c>
      <c r="U200" s="14"/>
    </row>
    <row r="201" spans="1:21" s="13" customFormat="1" ht="13.8" x14ac:dyDescent="0.25">
      <c r="A201" s="13" t="s">
        <v>31</v>
      </c>
      <c r="B201" s="13" t="s">
        <v>161</v>
      </c>
      <c r="C201" s="13" t="s">
        <v>162</v>
      </c>
      <c r="D201" s="13" t="s">
        <v>183</v>
      </c>
      <c r="E201" s="13" t="s">
        <v>184</v>
      </c>
      <c r="F201" s="13" t="s">
        <v>36</v>
      </c>
      <c r="G201" s="13" t="s">
        <v>37</v>
      </c>
      <c r="H201" s="13" t="s">
        <v>211</v>
      </c>
      <c r="I201" s="13" t="s">
        <v>212</v>
      </c>
      <c r="J201" s="14">
        <v>-150000</v>
      </c>
      <c r="K201" s="14">
        <v>-150000</v>
      </c>
      <c r="L201" s="14">
        <v>-150000</v>
      </c>
      <c r="M201" s="14">
        <v>0</v>
      </c>
      <c r="N201" s="14">
        <v>0</v>
      </c>
      <c r="O201" s="14">
        <f t="shared" si="10"/>
        <v>0</v>
      </c>
      <c r="Q201" s="14">
        <f t="shared" ref="Q201:Q264" si="12">+O201+P201</f>
        <v>0</v>
      </c>
      <c r="T201" s="14">
        <f t="shared" si="11"/>
        <v>0</v>
      </c>
      <c r="U201" s="14"/>
    </row>
    <row r="202" spans="1:21" s="13" customFormat="1" ht="13.8" x14ac:dyDescent="0.25">
      <c r="A202" s="13" t="s">
        <v>31</v>
      </c>
      <c r="B202" s="13" t="s">
        <v>161</v>
      </c>
      <c r="C202" s="13" t="s">
        <v>162</v>
      </c>
      <c r="D202" s="13" t="s">
        <v>183</v>
      </c>
      <c r="E202" s="13" t="s">
        <v>184</v>
      </c>
      <c r="F202" s="13" t="s">
        <v>36</v>
      </c>
      <c r="G202" s="13" t="s">
        <v>37</v>
      </c>
      <c r="H202" s="13" t="s">
        <v>213</v>
      </c>
      <c r="I202" s="13" t="s">
        <v>214</v>
      </c>
      <c r="J202" s="14">
        <v>-971416.96</v>
      </c>
      <c r="K202" s="14">
        <v>-971416.96</v>
      </c>
      <c r="L202" s="14">
        <v>-971416.96</v>
      </c>
      <c r="M202" s="14">
        <v>0</v>
      </c>
      <c r="N202" s="14">
        <v>0</v>
      </c>
      <c r="O202" s="14">
        <f t="shared" si="10"/>
        <v>0</v>
      </c>
      <c r="Q202" s="14">
        <f t="shared" si="12"/>
        <v>0</v>
      </c>
      <c r="T202" s="14">
        <f t="shared" si="11"/>
        <v>0</v>
      </c>
      <c r="U202" s="14"/>
    </row>
    <row r="203" spans="1:21" s="13" customFormat="1" ht="13.8" x14ac:dyDescent="0.25">
      <c r="A203" s="13" t="s">
        <v>31</v>
      </c>
      <c r="B203" s="13" t="s">
        <v>161</v>
      </c>
      <c r="C203" s="13" t="s">
        <v>162</v>
      </c>
      <c r="D203" s="13" t="s">
        <v>183</v>
      </c>
      <c r="E203" s="13" t="s">
        <v>184</v>
      </c>
      <c r="F203" s="13" t="s">
        <v>36</v>
      </c>
      <c r="G203" s="13" t="s">
        <v>37</v>
      </c>
      <c r="H203" s="13" t="s">
        <v>215</v>
      </c>
      <c r="I203" s="13" t="s">
        <v>216</v>
      </c>
      <c r="J203" s="14">
        <v>-100000</v>
      </c>
      <c r="K203" s="14">
        <v>-100000</v>
      </c>
      <c r="L203" s="14">
        <v>0</v>
      </c>
      <c r="M203" s="14">
        <v>-100000</v>
      </c>
      <c r="N203" s="14">
        <v>0</v>
      </c>
      <c r="O203" s="14">
        <f t="shared" si="10"/>
        <v>0</v>
      </c>
      <c r="Q203" s="14">
        <f t="shared" si="12"/>
        <v>0</v>
      </c>
      <c r="T203" s="14">
        <f t="shared" si="11"/>
        <v>-100000</v>
      </c>
      <c r="U203" s="14"/>
    </row>
    <row r="204" spans="1:21" s="13" customFormat="1" ht="13.8" x14ac:dyDescent="0.25">
      <c r="A204" s="13" t="s">
        <v>31</v>
      </c>
      <c r="B204" s="13" t="s">
        <v>161</v>
      </c>
      <c r="C204" s="13" t="s">
        <v>162</v>
      </c>
      <c r="D204" s="13" t="s">
        <v>183</v>
      </c>
      <c r="E204" s="13" t="s">
        <v>184</v>
      </c>
      <c r="F204" s="13" t="s">
        <v>36</v>
      </c>
      <c r="G204" s="13" t="s">
        <v>37</v>
      </c>
      <c r="H204" s="13" t="s">
        <v>217</v>
      </c>
      <c r="I204" s="13" t="s">
        <v>218</v>
      </c>
      <c r="J204" s="14">
        <v>-100000</v>
      </c>
      <c r="K204" s="14">
        <v>-100000</v>
      </c>
      <c r="L204" s="14">
        <v>0</v>
      </c>
      <c r="M204" s="14">
        <v>-100000</v>
      </c>
      <c r="N204" s="14">
        <v>0</v>
      </c>
      <c r="O204" s="14">
        <f t="shared" si="10"/>
        <v>0</v>
      </c>
      <c r="Q204" s="14">
        <f t="shared" si="12"/>
        <v>0</v>
      </c>
      <c r="T204" s="14">
        <f t="shared" si="11"/>
        <v>-100000</v>
      </c>
      <c r="U204" s="14"/>
    </row>
    <row r="205" spans="1:21" s="13" customFormat="1" ht="13.8" x14ac:dyDescent="0.25">
      <c r="A205" s="13" t="s">
        <v>31</v>
      </c>
      <c r="B205" s="13" t="s">
        <v>161</v>
      </c>
      <c r="C205" s="13" t="s">
        <v>162</v>
      </c>
      <c r="D205" s="13" t="s">
        <v>183</v>
      </c>
      <c r="E205" s="13" t="s">
        <v>184</v>
      </c>
      <c r="F205" s="13" t="s">
        <v>36</v>
      </c>
      <c r="G205" s="13" t="s">
        <v>37</v>
      </c>
      <c r="H205" s="13" t="s">
        <v>219</v>
      </c>
      <c r="I205" s="13" t="s">
        <v>220</v>
      </c>
      <c r="J205" s="14">
        <v>-221520</v>
      </c>
      <c r="K205" s="14">
        <v>-221520</v>
      </c>
      <c r="L205" s="14">
        <v>-221519.99999999991</v>
      </c>
      <c r="M205" s="14">
        <v>-8.7311491370201111E-11</v>
      </c>
      <c r="N205" s="14">
        <v>0</v>
      </c>
      <c r="O205" s="14">
        <f t="shared" si="10"/>
        <v>0</v>
      </c>
      <c r="Q205" s="14">
        <f t="shared" si="12"/>
        <v>0</v>
      </c>
      <c r="T205" s="14">
        <f t="shared" si="11"/>
        <v>-8.7311491370201111E-11</v>
      </c>
      <c r="U205" s="14"/>
    </row>
    <row r="206" spans="1:21" s="13" customFormat="1" ht="13.8" x14ac:dyDescent="0.25">
      <c r="A206" s="13" t="s">
        <v>31</v>
      </c>
      <c r="B206" s="13" t="s">
        <v>161</v>
      </c>
      <c r="C206" s="13" t="s">
        <v>162</v>
      </c>
      <c r="D206" s="13" t="s">
        <v>183</v>
      </c>
      <c r="E206" s="13" t="s">
        <v>184</v>
      </c>
      <c r="F206" s="13" t="s">
        <v>36</v>
      </c>
      <c r="G206" s="13" t="s">
        <v>37</v>
      </c>
      <c r="H206" s="13" t="s">
        <v>221</v>
      </c>
      <c r="I206" s="13" t="s">
        <v>222</v>
      </c>
      <c r="J206" s="14">
        <v>-115340</v>
      </c>
      <c r="K206" s="14">
        <v>-115340</v>
      </c>
      <c r="L206" s="14">
        <v>-115340</v>
      </c>
      <c r="M206" s="14">
        <v>0</v>
      </c>
      <c r="N206" s="14">
        <v>0</v>
      </c>
      <c r="O206" s="14">
        <f t="shared" si="10"/>
        <v>0</v>
      </c>
      <c r="Q206" s="14">
        <f t="shared" si="12"/>
        <v>0</v>
      </c>
      <c r="T206" s="14">
        <f t="shared" si="11"/>
        <v>0</v>
      </c>
      <c r="U206" s="14"/>
    </row>
    <row r="207" spans="1:21" s="13" customFormat="1" ht="13.8" x14ac:dyDescent="0.25">
      <c r="A207" s="13" t="s">
        <v>31</v>
      </c>
      <c r="B207" s="13" t="s">
        <v>161</v>
      </c>
      <c r="C207" s="13" t="s">
        <v>162</v>
      </c>
      <c r="D207" s="13" t="s">
        <v>183</v>
      </c>
      <c r="E207" s="13" t="s">
        <v>184</v>
      </c>
      <c r="F207" s="13" t="s">
        <v>36</v>
      </c>
      <c r="G207" s="13" t="s">
        <v>37</v>
      </c>
      <c r="H207" s="13" t="s">
        <v>223</v>
      </c>
      <c r="I207" s="13" t="s">
        <v>224</v>
      </c>
      <c r="J207" s="14">
        <v>-94900</v>
      </c>
      <c r="K207" s="14">
        <v>-94900</v>
      </c>
      <c r="L207" s="14">
        <v>-80266.320000000007</v>
      </c>
      <c r="M207" s="14">
        <v>-14633.679999999993</v>
      </c>
      <c r="N207" s="14">
        <v>0</v>
      </c>
      <c r="O207" s="14">
        <f t="shared" si="10"/>
        <v>0</v>
      </c>
      <c r="Q207" s="14">
        <f t="shared" si="12"/>
        <v>0</v>
      </c>
      <c r="T207" s="14">
        <f t="shared" si="11"/>
        <v>-14633.679999999993</v>
      </c>
      <c r="U207" s="14"/>
    </row>
    <row r="208" spans="1:21" s="13" customFormat="1" ht="13.8" x14ac:dyDescent="0.25">
      <c r="A208" s="13" t="s">
        <v>31</v>
      </c>
      <c r="B208" s="13" t="s">
        <v>161</v>
      </c>
      <c r="C208" s="13" t="s">
        <v>162</v>
      </c>
      <c r="D208" s="13" t="s">
        <v>183</v>
      </c>
      <c r="E208" s="13" t="s">
        <v>184</v>
      </c>
      <c r="F208" s="13" t="s">
        <v>36</v>
      </c>
      <c r="G208" s="13" t="s">
        <v>37</v>
      </c>
      <c r="H208" s="13" t="s">
        <v>225</v>
      </c>
      <c r="I208" s="13" t="s">
        <v>226</v>
      </c>
      <c r="J208" s="14">
        <v>-91542</v>
      </c>
      <c r="K208" s="14">
        <v>-91542</v>
      </c>
      <c r="L208" s="14">
        <v>-80180.81</v>
      </c>
      <c r="M208" s="14">
        <v>-11361.190000000002</v>
      </c>
      <c r="N208" s="14">
        <v>0</v>
      </c>
      <c r="O208" s="14">
        <f t="shared" si="10"/>
        <v>0</v>
      </c>
      <c r="Q208" s="14">
        <f t="shared" si="12"/>
        <v>0</v>
      </c>
      <c r="T208" s="14">
        <f t="shared" si="11"/>
        <v>-11361.190000000002</v>
      </c>
      <c r="U208" s="14"/>
    </row>
    <row r="209" spans="1:21" s="13" customFormat="1" ht="13.8" x14ac:dyDescent="0.25">
      <c r="A209" s="13" t="s">
        <v>31</v>
      </c>
      <c r="B209" s="13" t="s">
        <v>161</v>
      </c>
      <c r="C209" s="13" t="s">
        <v>162</v>
      </c>
      <c r="D209" s="13" t="s">
        <v>183</v>
      </c>
      <c r="E209" s="13" t="s">
        <v>184</v>
      </c>
      <c r="F209" s="13" t="s">
        <v>36</v>
      </c>
      <c r="G209" s="13" t="s">
        <v>37</v>
      </c>
      <c r="H209" s="13" t="s">
        <v>227</v>
      </c>
      <c r="I209" s="13" t="s">
        <v>228</v>
      </c>
      <c r="J209" s="14">
        <v>-50050</v>
      </c>
      <c r="K209" s="14">
        <v>-50050</v>
      </c>
      <c r="L209" s="14">
        <v>-50050</v>
      </c>
      <c r="M209" s="14">
        <v>0</v>
      </c>
      <c r="N209" s="14">
        <v>0</v>
      </c>
      <c r="O209" s="14">
        <f t="shared" si="10"/>
        <v>0</v>
      </c>
      <c r="Q209" s="14">
        <f t="shared" si="12"/>
        <v>0</v>
      </c>
      <c r="T209" s="14">
        <f t="shared" si="11"/>
        <v>0</v>
      </c>
      <c r="U209" s="14"/>
    </row>
    <row r="210" spans="1:21" s="13" customFormat="1" ht="13.8" x14ac:dyDescent="0.25">
      <c r="A210" s="13" t="s">
        <v>31</v>
      </c>
      <c r="B210" s="13" t="s">
        <v>161</v>
      </c>
      <c r="C210" s="13" t="s">
        <v>162</v>
      </c>
      <c r="D210" s="13" t="s">
        <v>183</v>
      </c>
      <c r="E210" s="13" t="s">
        <v>184</v>
      </c>
      <c r="F210" s="13" t="s">
        <v>36</v>
      </c>
      <c r="G210" s="13" t="s">
        <v>37</v>
      </c>
      <c r="H210" s="13" t="s">
        <v>229</v>
      </c>
      <c r="I210" s="13" t="s">
        <v>230</v>
      </c>
      <c r="J210" s="14">
        <v>-98100</v>
      </c>
      <c r="K210" s="14">
        <v>-98100</v>
      </c>
      <c r="L210" s="14">
        <v>-98100</v>
      </c>
      <c r="M210" s="14">
        <v>0</v>
      </c>
      <c r="N210" s="14">
        <v>0</v>
      </c>
      <c r="O210" s="14">
        <f t="shared" si="10"/>
        <v>0</v>
      </c>
      <c r="Q210" s="14">
        <f t="shared" si="12"/>
        <v>0</v>
      </c>
      <c r="T210" s="14">
        <f t="shared" si="11"/>
        <v>0</v>
      </c>
      <c r="U210" s="14"/>
    </row>
    <row r="211" spans="1:21" s="13" customFormat="1" ht="13.8" x14ac:dyDescent="0.25">
      <c r="A211" s="13" t="s">
        <v>31</v>
      </c>
      <c r="B211" s="13" t="s">
        <v>161</v>
      </c>
      <c r="C211" s="13" t="s">
        <v>162</v>
      </c>
      <c r="D211" s="13" t="s">
        <v>183</v>
      </c>
      <c r="E211" s="13" t="s">
        <v>184</v>
      </c>
      <c r="F211" s="13" t="s">
        <v>36</v>
      </c>
      <c r="G211" s="13" t="s">
        <v>37</v>
      </c>
      <c r="H211" s="13" t="s">
        <v>231</v>
      </c>
      <c r="I211" s="13" t="s">
        <v>232</v>
      </c>
      <c r="J211" s="14">
        <v>-50000</v>
      </c>
      <c r="K211" s="14">
        <v>-50000</v>
      </c>
      <c r="L211" s="14">
        <v>-50000</v>
      </c>
      <c r="M211" s="14">
        <v>0</v>
      </c>
      <c r="N211" s="14">
        <v>0</v>
      </c>
      <c r="O211" s="14">
        <f t="shared" si="10"/>
        <v>0</v>
      </c>
      <c r="Q211" s="14">
        <f t="shared" si="12"/>
        <v>0</v>
      </c>
      <c r="T211" s="14">
        <f t="shared" si="11"/>
        <v>0</v>
      </c>
      <c r="U211" s="14"/>
    </row>
    <row r="212" spans="1:21" s="13" customFormat="1" ht="13.8" x14ac:dyDescent="0.25">
      <c r="A212" s="13" t="s">
        <v>31</v>
      </c>
      <c r="B212" s="13" t="s">
        <v>161</v>
      </c>
      <c r="C212" s="13" t="s">
        <v>162</v>
      </c>
      <c r="D212" s="13" t="s">
        <v>183</v>
      </c>
      <c r="E212" s="13" t="s">
        <v>184</v>
      </c>
      <c r="F212" s="13" t="s">
        <v>36</v>
      </c>
      <c r="G212" s="13" t="s">
        <v>37</v>
      </c>
      <c r="H212" s="13" t="s">
        <v>233</v>
      </c>
      <c r="I212" s="13" t="s">
        <v>234</v>
      </c>
      <c r="J212" s="14">
        <v>-70000</v>
      </c>
      <c r="K212" s="14">
        <v>-70000</v>
      </c>
      <c r="L212" s="14">
        <v>-70000</v>
      </c>
      <c r="M212" s="14">
        <v>0</v>
      </c>
      <c r="N212" s="14">
        <v>0</v>
      </c>
      <c r="O212" s="14">
        <f t="shared" si="10"/>
        <v>0</v>
      </c>
      <c r="Q212" s="14">
        <f t="shared" si="12"/>
        <v>0</v>
      </c>
      <c r="T212" s="14">
        <f t="shared" si="11"/>
        <v>0</v>
      </c>
      <c r="U212" s="14"/>
    </row>
    <row r="213" spans="1:21" s="13" customFormat="1" ht="13.8" x14ac:dyDescent="0.25">
      <c r="A213" s="13" t="s">
        <v>31</v>
      </c>
      <c r="B213" s="13" t="s">
        <v>161</v>
      </c>
      <c r="C213" s="13" t="s">
        <v>162</v>
      </c>
      <c r="D213" s="13" t="s">
        <v>183</v>
      </c>
      <c r="E213" s="13" t="s">
        <v>184</v>
      </c>
      <c r="F213" s="13" t="s">
        <v>36</v>
      </c>
      <c r="G213" s="13" t="s">
        <v>37</v>
      </c>
      <c r="H213" s="13" t="s">
        <v>235</v>
      </c>
      <c r="I213" s="13" t="s">
        <v>236</v>
      </c>
      <c r="J213" s="14">
        <v>-110000</v>
      </c>
      <c r="K213" s="14">
        <v>-110000</v>
      </c>
      <c r="L213" s="14">
        <v>-110000</v>
      </c>
      <c r="M213" s="14">
        <v>0</v>
      </c>
      <c r="N213" s="14">
        <v>0</v>
      </c>
      <c r="O213" s="14">
        <f t="shared" si="10"/>
        <v>0</v>
      </c>
      <c r="Q213" s="14">
        <f t="shared" si="12"/>
        <v>0</v>
      </c>
      <c r="T213" s="14">
        <f t="shared" si="11"/>
        <v>0</v>
      </c>
      <c r="U213" s="14"/>
    </row>
    <row r="214" spans="1:21" s="13" customFormat="1" ht="13.8" x14ac:dyDescent="0.25">
      <c r="A214" s="13" t="s">
        <v>31</v>
      </c>
      <c r="B214" s="13" t="s">
        <v>161</v>
      </c>
      <c r="C214" s="13" t="s">
        <v>162</v>
      </c>
      <c r="D214" s="13" t="s">
        <v>183</v>
      </c>
      <c r="E214" s="13" t="s">
        <v>184</v>
      </c>
      <c r="F214" s="13" t="s">
        <v>36</v>
      </c>
      <c r="G214" s="13" t="s">
        <v>37</v>
      </c>
      <c r="H214" s="13" t="s">
        <v>237</v>
      </c>
      <c r="I214" s="13" t="s">
        <v>238</v>
      </c>
      <c r="J214" s="14">
        <v>-85785</v>
      </c>
      <c r="K214" s="14">
        <v>-85785</v>
      </c>
      <c r="L214" s="14">
        <v>-85785</v>
      </c>
      <c r="M214" s="14">
        <v>0</v>
      </c>
      <c r="N214" s="14">
        <v>0</v>
      </c>
      <c r="O214" s="14">
        <f t="shared" ref="O214:O245" si="13">+N214-P214</f>
        <v>0</v>
      </c>
      <c r="Q214" s="14">
        <f t="shared" si="12"/>
        <v>0</v>
      </c>
      <c r="T214" s="14">
        <f t="shared" si="11"/>
        <v>0</v>
      </c>
      <c r="U214" s="14"/>
    </row>
    <row r="215" spans="1:21" s="13" customFormat="1" ht="13.8" x14ac:dyDescent="0.25">
      <c r="A215" s="13" t="s">
        <v>31</v>
      </c>
      <c r="B215" s="13" t="s">
        <v>161</v>
      </c>
      <c r="C215" s="13" t="s">
        <v>162</v>
      </c>
      <c r="D215" s="13" t="s">
        <v>183</v>
      </c>
      <c r="E215" s="13" t="s">
        <v>184</v>
      </c>
      <c r="F215" s="13" t="s">
        <v>36</v>
      </c>
      <c r="G215" s="13" t="s">
        <v>37</v>
      </c>
      <c r="H215" s="13" t="s">
        <v>239</v>
      </c>
      <c r="I215" s="13" t="s">
        <v>240</v>
      </c>
      <c r="J215" s="14">
        <v>-73815</v>
      </c>
      <c r="K215" s="14">
        <v>-73815</v>
      </c>
      <c r="L215" s="14">
        <v>-73815</v>
      </c>
      <c r="M215" s="14">
        <v>0</v>
      </c>
      <c r="N215" s="14">
        <v>0</v>
      </c>
      <c r="O215" s="14">
        <f t="shared" si="13"/>
        <v>0</v>
      </c>
      <c r="Q215" s="14">
        <f t="shared" si="12"/>
        <v>0</v>
      </c>
      <c r="T215" s="14">
        <f t="shared" si="11"/>
        <v>0</v>
      </c>
      <c r="U215" s="14"/>
    </row>
    <row r="216" spans="1:21" s="13" customFormat="1" ht="13.8" x14ac:dyDescent="0.25">
      <c r="A216" s="13" t="s">
        <v>31</v>
      </c>
      <c r="B216" s="13" t="s">
        <v>161</v>
      </c>
      <c r="C216" s="13" t="s">
        <v>162</v>
      </c>
      <c r="D216" s="13" t="s">
        <v>183</v>
      </c>
      <c r="E216" s="13" t="s">
        <v>184</v>
      </c>
      <c r="F216" s="13" t="s">
        <v>36</v>
      </c>
      <c r="G216" s="13" t="s">
        <v>37</v>
      </c>
      <c r="H216" s="13" t="s">
        <v>241</v>
      </c>
      <c r="I216" s="13" t="s">
        <v>242</v>
      </c>
      <c r="J216" s="14">
        <v>-100000</v>
      </c>
      <c r="K216" s="14">
        <v>-100000</v>
      </c>
      <c r="L216" s="14">
        <v>-100000</v>
      </c>
      <c r="M216" s="14">
        <v>0</v>
      </c>
      <c r="N216" s="14">
        <v>0</v>
      </c>
      <c r="O216" s="14">
        <f t="shared" si="13"/>
        <v>0</v>
      </c>
      <c r="Q216" s="14">
        <f t="shared" si="12"/>
        <v>0</v>
      </c>
      <c r="T216" s="14">
        <f t="shared" si="11"/>
        <v>0</v>
      </c>
      <c r="U216" s="14"/>
    </row>
    <row r="217" spans="1:21" s="13" customFormat="1" ht="13.8" x14ac:dyDescent="0.25">
      <c r="A217" s="13" t="s">
        <v>31</v>
      </c>
      <c r="B217" s="13" t="s">
        <v>161</v>
      </c>
      <c r="C217" s="13" t="s">
        <v>162</v>
      </c>
      <c r="D217" s="13" t="s">
        <v>183</v>
      </c>
      <c r="E217" s="13" t="s">
        <v>184</v>
      </c>
      <c r="F217" s="13" t="s">
        <v>36</v>
      </c>
      <c r="G217" s="13" t="s">
        <v>37</v>
      </c>
      <c r="H217" s="13" t="s">
        <v>243</v>
      </c>
      <c r="I217" s="13" t="s">
        <v>244</v>
      </c>
      <c r="J217" s="14">
        <v>-100000</v>
      </c>
      <c r="K217" s="14">
        <v>-100000</v>
      </c>
      <c r="L217" s="14">
        <v>-50573.88</v>
      </c>
      <c r="M217" s="14">
        <v>-49426.12</v>
      </c>
      <c r="N217" s="14">
        <v>0</v>
      </c>
      <c r="O217" s="14">
        <f t="shared" si="13"/>
        <v>0</v>
      </c>
      <c r="Q217" s="14">
        <f t="shared" si="12"/>
        <v>0</v>
      </c>
      <c r="T217" s="14">
        <f t="shared" si="11"/>
        <v>-49426.12</v>
      </c>
      <c r="U217" s="14"/>
    </row>
    <row r="218" spans="1:21" s="13" customFormat="1" ht="13.8" x14ac:dyDescent="0.25">
      <c r="A218" s="13" t="s">
        <v>31</v>
      </c>
      <c r="B218" s="13" t="s">
        <v>161</v>
      </c>
      <c r="C218" s="13" t="s">
        <v>162</v>
      </c>
      <c r="D218" s="13" t="s">
        <v>183</v>
      </c>
      <c r="E218" s="13" t="s">
        <v>184</v>
      </c>
      <c r="F218" s="13" t="s">
        <v>36</v>
      </c>
      <c r="G218" s="13" t="s">
        <v>37</v>
      </c>
      <c r="H218" s="13" t="s">
        <v>245</v>
      </c>
      <c r="I218" s="13" t="s">
        <v>246</v>
      </c>
      <c r="J218" s="14">
        <v>-150000</v>
      </c>
      <c r="K218" s="14">
        <v>-150000</v>
      </c>
      <c r="L218" s="14">
        <v>0</v>
      </c>
      <c r="M218" s="14">
        <v>-150000</v>
      </c>
      <c r="N218" s="14">
        <v>0</v>
      </c>
      <c r="O218" s="14">
        <f t="shared" si="13"/>
        <v>0</v>
      </c>
      <c r="Q218" s="14">
        <f t="shared" si="12"/>
        <v>0</v>
      </c>
      <c r="T218" s="14">
        <f t="shared" si="11"/>
        <v>-150000</v>
      </c>
      <c r="U218" s="14"/>
    </row>
    <row r="219" spans="1:21" s="13" customFormat="1" ht="13.8" x14ac:dyDescent="0.25">
      <c r="A219" s="13" t="s">
        <v>31</v>
      </c>
      <c r="B219" s="13" t="s">
        <v>161</v>
      </c>
      <c r="C219" s="13" t="s">
        <v>162</v>
      </c>
      <c r="D219" s="13" t="s">
        <v>183</v>
      </c>
      <c r="E219" s="13" t="s">
        <v>184</v>
      </c>
      <c r="F219" s="13" t="s">
        <v>36</v>
      </c>
      <c r="G219" s="13" t="s">
        <v>37</v>
      </c>
      <c r="H219" s="13" t="s">
        <v>247</v>
      </c>
      <c r="I219" s="13" t="s">
        <v>248</v>
      </c>
      <c r="J219" s="14">
        <v>-75000</v>
      </c>
      <c r="K219" s="14">
        <v>-75000</v>
      </c>
      <c r="L219" s="14">
        <v>-75000</v>
      </c>
      <c r="M219" s="14">
        <v>0</v>
      </c>
      <c r="N219" s="14">
        <v>0</v>
      </c>
      <c r="O219" s="14">
        <f t="shared" si="13"/>
        <v>0</v>
      </c>
      <c r="Q219" s="14">
        <f t="shared" si="12"/>
        <v>0</v>
      </c>
      <c r="T219" s="14">
        <f t="shared" si="11"/>
        <v>0</v>
      </c>
      <c r="U219" s="14"/>
    </row>
    <row r="220" spans="1:21" s="13" customFormat="1" ht="13.8" x14ac:dyDescent="0.25">
      <c r="A220" s="13" t="s">
        <v>31</v>
      </c>
      <c r="B220" s="13" t="s">
        <v>161</v>
      </c>
      <c r="C220" s="13" t="s">
        <v>162</v>
      </c>
      <c r="D220" s="13" t="s">
        <v>183</v>
      </c>
      <c r="E220" s="13" t="s">
        <v>184</v>
      </c>
      <c r="F220" s="13" t="s">
        <v>36</v>
      </c>
      <c r="G220" s="13" t="s">
        <v>37</v>
      </c>
      <c r="H220" s="13" t="s">
        <v>249</v>
      </c>
      <c r="I220" s="13" t="s">
        <v>250</v>
      </c>
      <c r="J220" s="14">
        <v>-3000000</v>
      </c>
      <c r="K220" s="14">
        <v>-3000000</v>
      </c>
      <c r="L220" s="14">
        <v>-3000000</v>
      </c>
      <c r="M220" s="14">
        <v>-1.1641532182693481E-10</v>
      </c>
      <c r="N220" s="14">
        <v>0</v>
      </c>
      <c r="O220" s="14">
        <f t="shared" si="13"/>
        <v>0</v>
      </c>
      <c r="Q220" s="14">
        <f t="shared" si="12"/>
        <v>0</v>
      </c>
      <c r="T220" s="14">
        <f t="shared" si="11"/>
        <v>-1.1641532182693481E-10</v>
      </c>
      <c r="U220" s="14"/>
    </row>
    <row r="221" spans="1:21" s="13" customFormat="1" ht="13.8" x14ac:dyDescent="0.25">
      <c r="A221" s="13" t="s">
        <v>31</v>
      </c>
      <c r="B221" s="13" t="s">
        <v>161</v>
      </c>
      <c r="C221" s="13" t="s">
        <v>162</v>
      </c>
      <c r="D221" s="13" t="s">
        <v>183</v>
      </c>
      <c r="E221" s="13" t="s">
        <v>184</v>
      </c>
      <c r="F221" s="13" t="s">
        <v>36</v>
      </c>
      <c r="G221" s="13" t="s">
        <v>37</v>
      </c>
      <c r="H221" s="13" t="s">
        <v>251</v>
      </c>
      <c r="I221" s="13" t="s">
        <v>252</v>
      </c>
      <c r="J221" s="14">
        <v>-320000</v>
      </c>
      <c r="K221" s="14">
        <v>-320000</v>
      </c>
      <c r="L221" s="14">
        <v>-320000</v>
      </c>
      <c r="M221" s="14">
        <v>0</v>
      </c>
      <c r="N221" s="14">
        <v>0</v>
      </c>
      <c r="O221" s="14">
        <f t="shared" si="13"/>
        <v>0</v>
      </c>
      <c r="Q221" s="14">
        <f t="shared" si="12"/>
        <v>0</v>
      </c>
      <c r="T221" s="14">
        <f t="shared" si="11"/>
        <v>0</v>
      </c>
      <c r="U221" s="14"/>
    </row>
    <row r="222" spans="1:21" s="13" customFormat="1" ht="13.8" x14ac:dyDescent="0.25">
      <c r="A222" s="13" t="s">
        <v>31</v>
      </c>
      <c r="B222" s="13" t="s">
        <v>161</v>
      </c>
      <c r="C222" s="13" t="s">
        <v>162</v>
      </c>
      <c r="D222" s="13" t="s">
        <v>183</v>
      </c>
      <c r="E222" s="13" t="s">
        <v>184</v>
      </c>
      <c r="F222" s="13" t="s">
        <v>36</v>
      </c>
      <c r="G222" s="13" t="s">
        <v>37</v>
      </c>
      <c r="H222" s="13" t="s">
        <v>253</v>
      </c>
      <c r="I222" s="13" t="s">
        <v>254</v>
      </c>
      <c r="J222" s="14">
        <v>-100000</v>
      </c>
      <c r="K222" s="14">
        <v>-100000</v>
      </c>
      <c r="L222" s="14">
        <v>-4200</v>
      </c>
      <c r="M222" s="14">
        <v>-95800</v>
      </c>
      <c r="N222" s="14">
        <v>0</v>
      </c>
      <c r="O222" s="14">
        <f t="shared" si="13"/>
        <v>0</v>
      </c>
      <c r="Q222" s="14">
        <f t="shared" si="12"/>
        <v>0</v>
      </c>
      <c r="T222" s="14">
        <f t="shared" si="11"/>
        <v>-95800</v>
      </c>
      <c r="U222" s="14"/>
    </row>
    <row r="223" spans="1:21" s="13" customFormat="1" ht="13.8" x14ac:dyDescent="0.25">
      <c r="A223" s="13" t="s">
        <v>31</v>
      </c>
      <c r="B223" s="13" t="s">
        <v>161</v>
      </c>
      <c r="C223" s="13" t="s">
        <v>162</v>
      </c>
      <c r="D223" s="13" t="s">
        <v>183</v>
      </c>
      <c r="E223" s="13" t="s">
        <v>184</v>
      </c>
      <c r="F223" s="13" t="s">
        <v>36</v>
      </c>
      <c r="G223" s="13" t="s">
        <v>37</v>
      </c>
      <c r="H223" s="13" t="s">
        <v>255</v>
      </c>
      <c r="I223" s="13" t="s">
        <v>256</v>
      </c>
      <c r="J223" s="14">
        <v>-100000</v>
      </c>
      <c r="K223" s="14">
        <v>-100000</v>
      </c>
      <c r="L223" s="14">
        <v>-100000</v>
      </c>
      <c r="M223" s="14">
        <v>0</v>
      </c>
      <c r="N223" s="14">
        <v>0</v>
      </c>
      <c r="O223" s="14">
        <f t="shared" si="13"/>
        <v>0</v>
      </c>
      <c r="Q223" s="14">
        <f t="shared" si="12"/>
        <v>0</v>
      </c>
      <c r="T223" s="14">
        <f t="shared" si="11"/>
        <v>0</v>
      </c>
      <c r="U223" s="14"/>
    </row>
    <row r="224" spans="1:21" s="13" customFormat="1" ht="13.8" x14ac:dyDescent="0.25">
      <c r="A224" s="13" t="s">
        <v>31</v>
      </c>
      <c r="B224" s="13" t="s">
        <v>161</v>
      </c>
      <c r="C224" s="13" t="s">
        <v>162</v>
      </c>
      <c r="D224" s="13" t="s">
        <v>183</v>
      </c>
      <c r="E224" s="13" t="s">
        <v>184</v>
      </c>
      <c r="F224" s="13" t="s">
        <v>36</v>
      </c>
      <c r="G224" s="13" t="s">
        <v>37</v>
      </c>
      <c r="H224" s="13" t="s">
        <v>41</v>
      </c>
      <c r="I224" s="13" t="s">
        <v>42</v>
      </c>
      <c r="J224" s="14">
        <v>-66440.204699999987</v>
      </c>
      <c r="K224" s="14">
        <v>-13118.054700000001</v>
      </c>
      <c r="L224" s="14">
        <v>-56254.113900000004</v>
      </c>
      <c r="M224" s="14">
        <v>-10186.090799999991</v>
      </c>
      <c r="N224" s="14">
        <v>-10186.090799999991</v>
      </c>
      <c r="O224" s="14">
        <f t="shared" si="13"/>
        <v>-9.0799999990849756E-2</v>
      </c>
      <c r="P224" s="16">
        <v>-10186</v>
      </c>
      <c r="Q224" s="14">
        <f t="shared" si="12"/>
        <v>-10186.090799999991</v>
      </c>
      <c r="U224" s="14"/>
    </row>
    <row r="225" spans="1:21" s="13" customFormat="1" ht="13.8" x14ac:dyDescent="0.25">
      <c r="A225" s="13" t="s">
        <v>31</v>
      </c>
      <c r="B225" s="13" t="s">
        <v>161</v>
      </c>
      <c r="C225" s="13" t="s">
        <v>162</v>
      </c>
      <c r="D225" s="13" t="s">
        <v>183</v>
      </c>
      <c r="E225" s="13" t="s">
        <v>184</v>
      </c>
      <c r="F225" s="13" t="s">
        <v>36</v>
      </c>
      <c r="G225" s="13" t="s">
        <v>37</v>
      </c>
      <c r="H225" s="13" t="s">
        <v>43</v>
      </c>
      <c r="I225" s="13" t="s">
        <v>44</v>
      </c>
      <c r="J225" s="14">
        <v>-24075.710427661674</v>
      </c>
      <c r="K225" s="14">
        <v>0</v>
      </c>
      <c r="L225" s="14">
        <v>-23990.774669886174</v>
      </c>
      <c r="M225" s="14">
        <v>-84.935757775506318</v>
      </c>
      <c r="N225" s="14">
        <v>0</v>
      </c>
      <c r="O225" s="14">
        <f t="shared" si="13"/>
        <v>0</v>
      </c>
      <c r="Q225" s="14">
        <f t="shared" si="12"/>
        <v>0</v>
      </c>
      <c r="T225" s="16">
        <f>+M225</f>
        <v>-84.935757775506318</v>
      </c>
      <c r="U225" s="14"/>
    </row>
    <row r="226" spans="1:21" s="13" customFormat="1" ht="13.8" x14ac:dyDescent="0.25">
      <c r="A226" s="13" t="s">
        <v>31</v>
      </c>
      <c r="B226" s="13" t="s">
        <v>161</v>
      </c>
      <c r="C226" s="13" t="s">
        <v>162</v>
      </c>
      <c r="D226" s="13" t="s">
        <v>183</v>
      </c>
      <c r="E226" s="13" t="s">
        <v>184</v>
      </c>
      <c r="F226" s="13" t="s">
        <v>36</v>
      </c>
      <c r="G226" s="13" t="s">
        <v>37</v>
      </c>
      <c r="H226" s="13" t="s">
        <v>39</v>
      </c>
      <c r="I226" s="13" t="s">
        <v>40</v>
      </c>
      <c r="J226" s="14">
        <v>-181.11009738452873</v>
      </c>
      <c r="K226" s="14">
        <v>0</v>
      </c>
      <c r="L226" s="14">
        <v>-22.739227787247263</v>
      </c>
      <c r="M226" s="14">
        <v>-158.37086959728146</v>
      </c>
      <c r="N226" s="14">
        <v>-158.37086959728146</v>
      </c>
      <c r="O226" s="14">
        <f t="shared" si="13"/>
        <v>-158.37086959728146</v>
      </c>
      <c r="Q226" s="14">
        <f t="shared" si="12"/>
        <v>-158.37086959728146</v>
      </c>
      <c r="U226" s="14"/>
    </row>
    <row r="227" spans="1:21" s="13" customFormat="1" ht="13.8" x14ac:dyDescent="0.25">
      <c r="A227" s="13" t="s">
        <v>31</v>
      </c>
      <c r="B227" s="13" t="s">
        <v>161</v>
      </c>
      <c r="C227" s="13" t="s">
        <v>162</v>
      </c>
      <c r="D227" s="13" t="s">
        <v>183</v>
      </c>
      <c r="E227" s="13" t="s">
        <v>184</v>
      </c>
      <c r="F227" s="13" t="s">
        <v>36</v>
      </c>
      <c r="G227" s="13" t="s">
        <v>37</v>
      </c>
      <c r="H227" s="13" t="s">
        <v>257</v>
      </c>
      <c r="I227" s="13" t="s">
        <v>258</v>
      </c>
      <c r="J227" s="14">
        <v>-7000000</v>
      </c>
      <c r="K227" s="14">
        <v>0</v>
      </c>
      <c r="L227" s="14">
        <v>-3693563.96</v>
      </c>
      <c r="M227" s="14">
        <v>-3306436.04</v>
      </c>
      <c r="N227" s="14">
        <v>-3306436.04</v>
      </c>
      <c r="O227" s="14">
        <f t="shared" si="13"/>
        <v>1269869.96</v>
      </c>
      <c r="P227" s="16">
        <v>-4576306</v>
      </c>
      <c r="Q227" s="14">
        <f t="shared" si="12"/>
        <v>-3306436.04</v>
      </c>
      <c r="U227" s="14"/>
    </row>
    <row r="228" spans="1:21" s="13" customFormat="1" ht="13.8" x14ac:dyDescent="0.25">
      <c r="A228" s="13" t="s">
        <v>31</v>
      </c>
      <c r="B228" s="13" t="s">
        <v>161</v>
      </c>
      <c r="C228" s="13" t="s">
        <v>162</v>
      </c>
      <c r="D228" s="13" t="s">
        <v>183</v>
      </c>
      <c r="E228" s="13" t="s">
        <v>184</v>
      </c>
      <c r="F228" s="13" t="s">
        <v>36</v>
      </c>
      <c r="G228" s="13" t="s">
        <v>37</v>
      </c>
      <c r="H228" s="13" t="s">
        <v>259</v>
      </c>
      <c r="I228" s="13" t="s">
        <v>260</v>
      </c>
      <c r="J228" s="14">
        <v>-200000</v>
      </c>
      <c r="K228" s="14">
        <v>0</v>
      </c>
      <c r="L228" s="14">
        <v>-200000</v>
      </c>
      <c r="M228" s="14">
        <v>0</v>
      </c>
      <c r="N228" s="14">
        <v>0</v>
      </c>
      <c r="O228" s="14">
        <f t="shared" si="13"/>
        <v>200000</v>
      </c>
      <c r="P228" s="16">
        <v>-200000</v>
      </c>
      <c r="Q228" s="14">
        <f t="shared" si="12"/>
        <v>0</v>
      </c>
      <c r="U228" s="14"/>
    </row>
    <row r="229" spans="1:21" s="13" customFormat="1" ht="13.8" x14ac:dyDescent="0.25">
      <c r="A229" s="13" t="s">
        <v>31</v>
      </c>
      <c r="B229" s="13" t="s">
        <v>161</v>
      </c>
      <c r="C229" s="13" t="s">
        <v>162</v>
      </c>
      <c r="D229" s="13" t="s">
        <v>183</v>
      </c>
      <c r="E229" s="13" t="s">
        <v>184</v>
      </c>
      <c r="F229" s="13" t="s">
        <v>36</v>
      </c>
      <c r="G229" s="13" t="s">
        <v>37</v>
      </c>
      <c r="H229" s="13" t="s">
        <v>45</v>
      </c>
      <c r="I229" s="13" t="s">
        <v>46</v>
      </c>
      <c r="J229" s="14">
        <v>-4080.9423076923072</v>
      </c>
      <c r="K229" s="14">
        <v>0</v>
      </c>
      <c r="L229" s="14">
        <v>-104.77742969144012</v>
      </c>
      <c r="M229" s="14">
        <v>-3976.1648780008672</v>
      </c>
      <c r="N229" s="14">
        <v>-3976.1648780008672</v>
      </c>
      <c r="O229" s="14">
        <f t="shared" si="13"/>
        <v>-1237.6223047508674</v>
      </c>
      <c r="P229" s="16">
        <v>-2738.5425732499998</v>
      </c>
      <c r="Q229" s="14">
        <f t="shared" si="12"/>
        <v>-3976.1648780008672</v>
      </c>
      <c r="U229" s="14"/>
    </row>
    <row r="230" spans="1:21" s="13" customFormat="1" ht="13.8" x14ac:dyDescent="0.25">
      <c r="A230" s="13" t="s">
        <v>31</v>
      </c>
      <c r="B230" s="13" t="s">
        <v>161</v>
      </c>
      <c r="C230" s="13" t="s">
        <v>162</v>
      </c>
      <c r="D230" s="13" t="s">
        <v>261</v>
      </c>
      <c r="E230" s="13" t="s">
        <v>262</v>
      </c>
      <c r="F230" s="13" t="s">
        <v>36</v>
      </c>
      <c r="G230" s="13" t="s">
        <v>37</v>
      </c>
      <c r="H230" s="13" t="s">
        <v>38</v>
      </c>
      <c r="I230" s="13" t="s">
        <v>38</v>
      </c>
      <c r="J230" s="14">
        <v>-179712.0514575055</v>
      </c>
      <c r="K230" s="14">
        <v>0</v>
      </c>
      <c r="L230" s="14">
        <v>-145728.15372584027</v>
      </c>
      <c r="M230" s="14">
        <v>-33983.897731665245</v>
      </c>
      <c r="N230" s="14">
        <v>-33983.897731665245</v>
      </c>
      <c r="O230" s="14">
        <f t="shared" si="13"/>
        <v>-33983.897731665245</v>
      </c>
      <c r="Q230" s="14">
        <f t="shared" si="12"/>
        <v>-33983.897731665245</v>
      </c>
      <c r="U230" s="14"/>
    </row>
    <row r="231" spans="1:21" s="13" customFormat="1" ht="13.8" x14ac:dyDescent="0.25">
      <c r="A231" s="13" t="s">
        <v>31</v>
      </c>
      <c r="B231" s="13" t="s">
        <v>161</v>
      </c>
      <c r="C231" s="13" t="s">
        <v>162</v>
      </c>
      <c r="D231" s="13" t="s">
        <v>261</v>
      </c>
      <c r="E231" s="13" t="s">
        <v>262</v>
      </c>
      <c r="F231" s="13" t="s">
        <v>36</v>
      </c>
      <c r="G231" s="13" t="s">
        <v>37</v>
      </c>
      <c r="H231" s="13" t="s">
        <v>43</v>
      </c>
      <c r="I231" s="13" t="s">
        <v>44</v>
      </c>
      <c r="J231" s="14">
        <v>-34.481462184411193</v>
      </c>
      <c r="K231" s="14">
        <v>0</v>
      </c>
      <c r="L231" s="14">
        <v>-19.51107862418214</v>
      </c>
      <c r="M231" s="14">
        <v>-14.970383560229052</v>
      </c>
      <c r="N231" s="14">
        <v>0</v>
      </c>
      <c r="O231" s="14">
        <f t="shared" si="13"/>
        <v>0</v>
      </c>
      <c r="Q231" s="14">
        <f t="shared" si="12"/>
        <v>0</v>
      </c>
      <c r="T231" s="16">
        <f>+M231</f>
        <v>-14.970383560229052</v>
      </c>
      <c r="U231" s="14"/>
    </row>
    <row r="232" spans="1:21" s="13" customFormat="1" ht="13.8" x14ac:dyDescent="0.25">
      <c r="A232" s="13" t="s">
        <v>31</v>
      </c>
      <c r="B232" s="13" t="s">
        <v>161</v>
      </c>
      <c r="C232" s="13" t="s">
        <v>162</v>
      </c>
      <c r="D232" s="13" t="s">
        <v>261</v>
      </c>
      <c r="E232" s="13" t="s">
        <v>262</v>
      </c>
      <c r="F232" s="13" t="s">
        <v>36</v>
      </c>
      <c r="G232" s="13" t="s">
        <v>37</v>
      </c>
      <c r="H232" s="13" t="s">
        <v>39</v>
      </c>
      <c r="I232" s="13" t="s">
        <v>40</v>
      </c>
      <c r="J232" s="14">
        <v>-118.750908045977</v>
      </c>
      <c r="K232" s="14">
        <v>0</v>
      </c>
      <c r="L232" s="14">
        <v>-13.743540105570293</v>
      </c>
      <c r="M232" s="14">
        <v>-105.00736794040671</v>
      </c>
      <c r="N232" s="14">
        <v>-105.00736794040671</v>
      </c>
      <c r="O232" s="14">
        <f t="shared" si="13"/>
        <v>-105.00736794040671</v>
      </c>
      <c r="Q232" s="14">
        <f t="shared" si="12"/>
        <v>-105.00736794040671</v>
      </c>
      <c r="U232" s="14"/>
    </row>
    <row r="233" spans="1:21" s="13" customFormat="1" ht="13.8" x14ac:dyDescent="0.25">
      <c r="A233" s="13" t="s">
        <v>31</v>
      </c>
      <c r="B233" s="13" t="s">
        <v>161</v>
      </c>
      <c r="C233" s="13" t="s">
        <v>162</v>
      </c>
      <c r="D233" s="13" t="s">
        <v>261</v>
      </c>
      <c r="E233" s="13" t="s">
        <v>262</v>
      </c>
      <c r="F233" s="13" t="s">
        <v>36</v>
      </c>
      <c r="G233" s="13" t="s">
        <v>37</v>
      </c>
      <c r="H233" s="13" t="s">
        <v>45</v>
      </c>
      <c r="I233" s="13" t="s">
        <v>46</v>
      </c>
      <c r="J233" s="14">
        <v>-3012.3653846153838</v>
      </c>
      <c r="K233" s="14">
        <v>0</v>
      </c>
      <c r="L233" s="14">
        <v>-63.327251945225456</v>
      </c>
      <c r="M233" s="14">
        <v>-2949.0381326701581</v>
      </c>
      <c r="N233" s="14">
        <v>-2949.0381326701581</v>
      </c>
      <c r="O233" s="14">
        <f t="shared" si="13"/>
        <v>-864.03813267015812</v>
      </c>
      <c r="P233" s="14">
        <v>-2085</v>
      </c>
      <c r="Q233" s="14">
        <f t="shared" si="12"/>
        <v>-2949.0381326701581</v>
      </c>
      <c r="U233" s="14"/>
    </row>
    <row r="234" spans="1:21" s="13" customFormat="1" ht="13.8" x14ac:dyDescent="0.25">
      <c r="A234" s="13" t="s">
        <v>31</v>
      </c>
      <c r="B234" s="13" t="s">
        <v>161</v>
      </c>
      <c r="C234" s="13" t="s">
        <v>162</v>
      </c>
      <c r="D234" s="13" t="s">
        <v>263</v>
      </c>
      <c r="E234" s="13" t="s">
        <v>264</v>
      </c>
      <c r="F234" s="13" t="s">
        <v>36</v>
      </c>
      <c r="G234" s="13" t="s">
        <v>37</v>
      </c>
      <c r="H234" s="13" t="s">
        <v>38</v>
      </c>
      <c r="I234" s="13" t="s">
        <v>38</v>
      </c>
      <c r="J234" s="14">
        <v>-25086483.309285086</v>
      </c>
      <c r="K234" s="14">
        <v>-2853873.4298879998</v>
      </c>
      <c r="L234" s="14">
        <v>-24626379.845343232</v>
      </c>
      <c r="M234" s="14">
        <v>-460103.46394183068</v>
      </c>
      <c r="N234" s="14">
        <v>-460103.46394183068</v>
      </c>
      <c r="O234" s="14">
        <f t="shared" si="13"/>
        <v>-460103.46394183068</v>
      </c>
      <c r="Q234" s="14">
        <f t="shared" si="12"/>
        <v>-460103.46394183068</v>
      </c>
      <c r="R234" s="15"/>
      <c r="S234" s="15"/>
      <c r="U234" s="14"/>
    </row>
    <row r="235" spans="1:21" s="13" customFormat="1" ht="13.8" x14ac:dyDescent="0.25">
      <c r="A235" s="13" t="s">
        <v>31</v>
      </c>
      <c r="B235" s="13" t="s">
        <v>161</v>
      </c>
      <c r="C235" s="13" t="s">
        <v>162</v>
      </c>
      <c r="D235" s="13" t="s">
        <v>263</v>
      </c>
      <c r="E235" s="13" t="s">
        <v>264</v>
      </c>
      <c r="F235" s="13" t="s">
        <v>36</v>
      </c>
      <c r="G235" s="13" t="s">
        <v>37</v>
      </c>
      <c r="H235" s="13" t="s">
        <v>41</v>
      </c>
      <c r="I235" s="13" t="s">
        <v>42</v>
      </c>
      <c r="J235" s="14">
        <v>-1860325.7316000001</v>
      </c>
      <c r="K235" s="14">
        <v>-367305.53159999999</v>
      </c>
      <c r="L235" s="14">
        <v>-1575115.1891999999</v>
      </c>
      <c r="M235" s="14">
        <v>-285210.54240000003</v>
      </c>
      <c r="N235" s="14">
        <v>-285210.54240000003</v>
      </c>
      <c r="O235" s="14">
        <f t="shared" si="13"/>
        <v>0.45759999996516854</v>
      </c>
      <c r="P235" s="16">
        <v>-285211</v>
      </c>
      <c r="Q235" s="14">
        <f t="shared" si="12"/>
        <v>-285210.54240000003</v>
      </c>
      <c r="R235" s="17"/>
      <c r="S235" s="17"/>
      <c r="U235" s="14"/>
    </row>
    <row r="236" spans="1:21" s="13" customFormat="1" ht="13.8" x14ac:dyDescent="0.25">
      <c r="A236" s="13" t="s">
        <v>31</v>
      </c>
      <c r="B236" s="13" t="s">
        <v>161</v>
      </c>
      <c r="C236" s="13" t="s">
        <v>162</v>
      </c>
      <c r="D236" s="13" t="s">
        <v>263</v>
      </c>
      <c r="E236" s="13" t="s">
        <v>264</v>
      </c>
      <c r="F236" s="13" t="s">
        <v>36</v>
      </c>
      <c r="G236" s="13" t="s">
        <v>37</v>
      </c>
      <c r="H236" s="13" t="s">
        <v>43</v>
      </c>
      <c r="I236" s="13" t="s">
        <v>44</v>
      </c>
      <c r="J236" s="14">
        <v>-146046.33610689791</v>
      </c>
      <c r="K236" s="14">
        <v>0</v>
      </c>
      <c r="L236" s="14">
        <v>-102169.49334014408</v>
      </c>
      <c r="M236" s="14">
        <v>-43876.842766753885</v>
      </c>
      <c r="N236" s="14">
        <v>0</v>
      </c>
      <c r="O236" s="14">
        <f t="shared" si="13"/>
        <v>0</v>
      </c>
      <c r="Q236" s="14">
        <f t="shared" si="12"/>
        <v>0</v>
      </c>
      <c r="R236" s="17"/>
      <c r="S236" s="17"/>
      <c r="T236" s="16">
        <f>+M236</f>
        <v>-43876.842766753885</v>
      </c>
      <c r="U236" s="14"/>
    </row>
    <row r="237" spans="1:21" s="13" customFormat="1" ht="13.8" x14ac:dyDescent="0.25">
      <c r="A237" s="13" t="s">
        <v>31</v>
      </c>
      <c r="B237" s="13" t="s">
        <v>161</v>
      </c>
      <c r="C237" s="13" t="s">
        <v>162</v>
      </c>
      <c r="D237" s="13" t="s">
        <v>263</v>
      </c>
      <c r="E237" s="13" t="s">
        <v>264</v>
      </c>
      <c r="F237" s="13" t="s">
        <v>36</v>
      </c>
      <c r="G237" s="13" t="s">
        <v>37</v>
      </c>
      <c r="H237" s="13" t="s">
        <v>39</v>
      </c>
      <c r="I237" s="13" t="s">
        <v>40</v>
      </c>
      <c r="J237" s="14">
        <v>-360.41129256752106</v>
      </c>
      <c r="K237" s="14">
        <v>0</v>
      </c>
      <c r="L237" s="14">
        <v>-79.344659865929955</v>
      </c>
      <c r="M237" s="14">
        <v>-281.06663270159106</v>
      </c>
      <c r="N237" s="14">
        <v>-281.06663270159106</v>
      </c>
      <c r="O237" s="14">
        <f t="shared" si="13"/>
        <v>-281.06663270159106</v>
      </c>
      <c r="Q237" s="14">
        <f t="shared" si="12"/>
        <v>-281.06663270159106</v>
      </c>
      <c r="U237" s="14"/>
    </row>
    <row r="238" spans="1:21" s="13" customFormat="1" ht="13.8" x14ac:dyDescent="0.25">
      <c r="A238" s="13" t="s">
        <v>31</v>
      </c>
      <c r="B238" s="13" t="s">
        <v>161</v>
      </c>
      <c r="C238" s="13" t="s">
        <v>162</v>
      </c>
      <c r="D238" s="13" t="s">
        <v>263</v>
      </c>
      <c r="E238" s="13" t="s">
        <v>264</v>
      </c>
      <c r="F238" s="13" t="s">
        <v>36</v>
      </c>
      <c r="G238" s="13" t="s">
        <v>37</v>
      </c>
      <c r="H238" s="13" t="s">
        <v>265</v>
      </c>
      <c r="I238" s="13" t="s">
        <v>266</v>
      </c>
      <c r="J238" s="14">
        <v>-180031</v>
      </c>
      <c r="K238" s="14">
        <v>-20039</v>
      </c>
      <c r="L238" s="14">
        <v>-172962.61998000002</v>
      </c>
      <c r="M238" s="14">
        <v>-7068.3800200000114</v>
      </c>
      <c r="N238" s="14">
        <v>-7068.3800200000114</v>
      </c>
      <c r="O238" s="14">
        <f t="shared" si="13"/>
        <v>-7068.3800200000114</v>
      </c>
      <c r="Q238" s="14">
        <f t="shared" si="12"/>
        <v>-7068.3800200000114</v>
      </c>
      <c r="U238" s="14"/>
    </row>
    <row r="239" spans="1:21" s="13" customFormat="1" ht="13.8" x14ac:dyDescent="0.25">
      <c r="A239" s="13" t="s">
        <v>31</v>
      </c>
      <c r="B239" s="13" t="s">
        <v>161</v>
      </c>
      <c r="C239" s="13" t="s">
        <v>162</v>
      </c>
      <c r="D239" s="13" t="s">
        <v>263</v>
      </c>
      <c r="E239" s="13" t="s">
        <v>264</v>
      </c>
      <c r="F239" s="13" t="s">
        <v>36</v>
      </c>
      <c r="G239" s="13" t="s">
        <v>37</v>
      </c>
      <c r="H239" s="13" t="s">
        <v>267</v>
      </c>
      <c r="I239" s="13" t="s">
        <v>268</v>
      </c>
      <c r="J239" s="14">
        <v>-1159021</v>
      </c>
      <c r="K239" s="14">
        <v>-1159021</v>
      </c>
      <c r="L239" s="14">
        <v>-557418.10993999999</v>
      </c>
      <c r="M239" s="14">
        <v>-601602.89006000001</v>
      </c>
      <c r="N239" s="14">
        <v>0</v>
      </c>
      <c r="O239" s="14">
        <f t="shared" si="13"/>
        <v>0</v>
      </c>
      <c r="Q239" s="14">
        <f t="shared" si="12"/>
        <v>0</v>
      </c>
      <c r="S239" s="14">
        <f>+M239</f>
        <v>-601602.89006000001</v>
      </c>
      <c r="U239" s="14"/>
    </row>
    <row r="240" spans="1:21" s="13" customFormat="1" ht="13.8" x14ac:dyDescent="0.25">
      <c r="A240" s="13" t="s">
        <v>31</v>
      </c>
      <c r="B240" s="13" t="s">
        <v>161</v>
      </c>
      <c r="C240" s="13" t="s">
        <v>162</v>
      </c>
      <c r="D240" s="13" t="s">
        <v>263</v>
      </c>
      <c r="E240" s="13" t="s">
        <v>264</v>
      </c>
      <c r="F240" s="13" t="s">
        <v>36</v>
      </c>
      <c r="G240" s="13" t="s">
        <v>37</v>
      </c>
      <c r="H240" s="13" t="s">
        <v>269</v>
      </c>
      <c r="I240" s="13" t="s">
        <v>270</v>
      </c>
      <c r="J240" s="14">
        <v>-994500</v>
      </c>
      <c r="K240" s="14">
        <v>0</v>
      </c>
      <c r="L240" s="14">
        <v>-6945.08</v>
      </c>
      <c r="M240" s="14">
        <v>-987554.92</v>
      </c>
      <c r="N240" s="14">
        <v>-987554.92</v>
      </c>
      <c r="O240" s="14">
        <f t="shared" si="13"/>
        <v>6945.0799999999581</v>
      </c>
      <c r="P240" s="16">
        <v>-994500</v>
      </c>
      <c r="Q240" s="14">
        <f t="shared" si="12"/>
        <v>-987554.92</v>
      </c>
      <c r="U240" s="14"/>
    </row>
    <row r="241" spans="1:21" s="13" customFormat="1" ht="13.8" x14ac:dyDescent="0.25">
      <c r="A241" s="13" t="s">
        <v>31</v>
      </c>
      <c r="B241" s="13" t="s">
        <v>161</v>
      </c>
      <c r="C241" s="13" t="s">
        <v>162</v>
      </c>
      <c r="D241" s="13" t="s">
        <v>263</v>
      </c>
      <c r="E241" s="13" t="s">
        <v>264</v>
      </c>
      <c r="F241" s="13" t="s">
        <v>36</v>
      </c>
      <c r="G241" s="13" t="s">
        <v>37</v>
      </c>
      <c r="H241" s="13" t="s">
        <v>45</v>
      </c>
      <c r="I241" s="13" t="s">
        <v>46</v>
      </c>
      <c r="J241" s="14">
        <v>-8021.3269230769229</v>
      </c>
      <c r="K241" s="14">
        <v>0</v>
      </c>
      <c r="L241" s="14">
        <v>-365.60298345558385</v>
      </c>
      <c r="M241" s="14">
        <v>-7655.7239396213381</v>
      </c>
      <c r="N241" s="14">
        <v>-7655.7239396213381</v>
      </c>
      <c r="O241" s="14">
        <f t="shared" si="13"/>
        <v>-2507.3695413713367</v>
      </c>
      <c r="P241" s="16">
        <v>-5148.3543982500014</v>
      </c>
      <c r="Q241" s="14">
        <f t="shared" si="12"/>
        <v>-7655.7239396213381</v>
      </c>
      <c r="U241" s="14"/>
    </row>
    <row r="242" spans="1:21" s="13" customFormat="1" ht="13.8" x14ac:dyDescent="0.25">
      <c r="A242" s="13" t="s">
        <v>31</v>
      </c>
      <c r="B242" s="13" t="s">
        <v>161</v>
      </c>
      <c r="C242" s="13" t="s">
        <v>162</v>
      </c>
      <c r="D242" s="13" t="s">
        <v>271</v>
      </c>
      <c r="E242" s="13" t="s">
        <v>272</v>
      </c>
      <c r="F242" s="13" t="s">
        <v>36</v>
      </c>
      <c r="G242" s="13" t="s">
        <v>37</v>
      </c>
      <c r="H242" s="13" t="s">
        <v>38</v>
      </c>
      <c r="I242" s="13" t="s">
        <v>38</v>
      </c>
      <c r="J242" s="14">
        <v>-134514080.07166952</v>
      </c>
      <c r="K242" s="14">
        <v>-9285534.3080000002</v>
      </c>
      <c r="L242" s="14">
        <v>-132085224.31847617</v>
      </c>
      <c r="M242" s="14">
        <v>-2428855.7531933188</v>
      </c>
      <c r="N242" s="14">
        <v>-2428855.7531933188</v>
      </c>
      <c r="O242" s="14">
        <f t="shared" si="13"/>
        <v>-2428855.7531933188</v>
      </c>
      <c r="Q242" s="14">
        <f t="shared" si="12"/>
        <v>-2428855.7531933188</v>
      </c>
      <c r="U242" s="14"/>
    </row>
    <row r="243" spans="1:21" s="13" customFormat="1" ht="13.8" x14ac:dyDescent="0.25">
      <c r="A243" s="13" t="s">
        <v>31</v>
      </c>
      <c r="B243" s="13" t="s">
        <v>161</v>
      </c>
      <c r="C243" s="13" t="s">
        <v>162</v>
      </c>
      <c r="D243" s="13" t="s">
        <v>271</v>
      </c>
      <c r="E243" s="13" t="s">
        <v>272</v>
      </c>
      <c r="F243" s="13" t="s">
        <v>36</v>
      </c>
      <c r="G243" s="13" t="s">
        <v>37</v>
      </c>
      <c r="H243" s="13" t="s">
        <v>43</v>
      </c>
      <c r="I243" s="13" t="s">
        <v>44</v>
      </c>
      <c r="J243" s="14">
        <v>-7023.3829587326891</v>
      </c>
      <c r="K243" s="14">
        <v>0</v>
      </c>
      <c r="L243" s="14">
        <v>-6965.7925595729257</v>
      </c>
      <c r="M243" s="14">
        <v>-57.59039915976382</v>
      </c>
      <c r="N243" s="14">
        <v>0</v>
      </c>
      <c r="O243" s="14">
        <f t="shared" si="13"/>
        <v>0</v>
      </c>
      <c r="Q243" s="14">
        <f t="shared" si="12"/>
        <v>0</v>
      </c>
      <c r="T243" s="16">
        <f>+M243</f>
        <v>-57.59039915976382</v>
      </c>
      <c r="U243" s="14"/>
    </row>
    <row r="244" spans="1:21" s="13" customFormat="1" ht="13.8" x14ac:dyDescent="0.25">
      <c r="A244" s="13" t="s">
        <v>31</v>
      </c>
      <c r="B244" s="13" t="s">
        <v>161</v>
      </c>
      <c r="C244" s="13" t="s">
        <v>162</v>
      </c>
      <c r="D244" s="13" t="s">
        <v>271</v>
      </c>
      <c r="E244" s="13" t="s">
        <v>272</v>
      </c>
      <c r="F244" s="13" t="s">
        <v>36</v>
      </c>
      <c r="G244" s="13" t="s">
        <v>37</v>
      </c>
      <c r="H244" s="13" t="s">
        <v>39</v>
      </c>
      <c r="I244" s="13" t="s">
        <v>40</v>
      </c>
      <c r="J244" s="14">
        <v>-136.33732377304597</v>
      </c>
      <c r="K244" s="14">
        <v>0</v>
      </c>
      <c r="L244" s="14">
        <v>-35.568048675610918</v>
      </c>
      <c r="M244" s="14">
        <v>-100.76927509743506</v>
      </c>
      <c r="N244" s="14">
        <v>-100.76927509743506</v>
      </c>
      <c r="O244" s="14">
        <f t="shared" si="13"/>
        <v>-100.76927509743506</v>
      </c>
      <c r="Q244" s="14">
        <f t="shared" si="12"/>
        <v>-100.76927509743506</v>
      </c>
      <c r="U244" s="14"/>
    </row>
    <row r="245" spans="1:21" s="13" customFormat="1" ht="13.8" x14ac:dyDescent="0.25">
      <c r="A245" s="13" t="s">
        <v>31</v>
      </c>
      <c r="B245" s="13" t="s">
        <v>161</v>
      </c>
      <c r="C245" s="13" t="s">
        <v>162</v>
      </c>
      <c r="D245" s="13" t="s">
        <v>271</v>
      </c>
      <c r="E245" s="13" t="s">
        <v>272</v>
      </c>
      <c r="F245" s="13" t="s">
        <v>36</v>
      </c>
      <c r="G245" s="13" t="s">
        <v>37</v>
      </c>
      <c r="H245" s="13" t="s">
        <v>45</v>
      </c>
      <c r="I245" s="13" t="s">
        <v>46</v>
      </c>
      <c r="J245" s="14">
        <v>-6310.1153846153848</v>
      </c>
      <c r="K245" s="14">
        <v>0</v>
      </c>
      <c r="L245" s="14">
        <v>-163.8898538788809</v>
      </c>
      <c r="M245" s="14">
        <v>-6146.2255307365058</v>
      </c>
      <c r="N245" s="14">
        <v>-6146.2255307365058</v>
      </c>
      <c r="O245" s="14">
        <f t="shared" si="13"/>
        <v>-2044.2255307365058</v>
      </c>
      <c r="P245" s="14">
        <v>-4102</v>
      </c>
      <c r="Q245" s="14">
        <f t="shared" si="12"/>
        <v>-6146.2255307365058</v>
      </c>
      <c r="U245" s="14"/>
    </row>
    <row r="246" spans="1:21" s="13" customFormat="1" ht="13.8" x14ac:dyDescent="0.25">
      <c r="A246" s="13" t="s">
        <v>31</v>
      </c>
      <c r="B246" s="13" t="s">
        <v>161</v>
      </c>
      <c r="C246" s="13" t="s">
        <v>162</v>
      </c>
      <c r="D246" s="13" t="s">
        <v>271</v>
      </c>
      <c r="E246" s="13" t="s">
        <v>272</v>
      </c>
      <c r="F246" s="13" t="s">
        <v>36</v>
      </c>
      <c r="G246" s="13" t="s">
        <v>37</v>
      </c>
      <c r="H246" s="13" t="s">
        <v>273</v>
      </c>
      <c r="I246" s="13" t="s">
        <v>274</v>
      </c>
      <c r="J246" s="14">
        <v>-4200000</v>
      </c>
      <c r="K246" s="14">
        <v>0</v>
      </c>
      <c r="L246" s="14">
        <v>-1874175.73</v>
      </c>
      <c r="M246" s="14">
        <v>-2325824.27</v>
      </c>
      <c r="N246" s="14">
        <v>-2325824.27</v>
      </c>
      <c r="O246" s="14">
        <f t="shared" ref="O246:O272" si="14">+N246-P246</f>
        <v>-2325824.27</v>
      </c>
      <c r="Q246" s="14">
        <f t="shared" si="12"/>
        <v>-2325824.27</v>
      </c>
      <c r="U246" s="14"/>
    </row>
    <row r="247" spans="1:21" s="13" customFormat="1" ht="13.8" x14ac:dyDescent="0.25">
      <c r="A247" s="13" t="s">
        <v>31</v>
      </c>
      <c r="B247" s="13" t="s">
        <v>275</v>
      </c>
      <c r="C247" s="13" t="s">
        <v>276</v>
      </c>
      <c r="D247" s="13" t="s">
        <v>277</v>
      </c>
      <c r="E247" s="13" t="s">
        <v>278</v>
      </c>
      <c r="F247" s="13" t="s">
        <v>279</v>
      </c>
      <c r="G247" s="13" t="s">
        <v>37</v>
      </c>
      <c r="H247" s="13" t="s">
        <v>282</v>
      </c>
      <c r="I247" s="13" t="s">
        <v>283</v>
      </c>
      <c r="J247" s="14">
        <v>-193571</v>
      </c>
      <c r="K247" s="14">
        <v>-93571</v>
      </c>
      <c r="L247" s="14">
        <v>-118696.91</v>
      </c>
      <c r="M247" s="14">
        <v>-74874.089999999982</v>
      </c>
      <c r="N247" s="14">
        <v>-74874.089999999982</v>
      </c>
      <c r="O247" s="14">
        <f t="shared" si="14"/>
        <v>-74874.089999999982</v>
      </c>
      <c r="Q247" s="14">
        <f t="shared" si="12"/>
        <v>-74874.089999999982</v>
      </c>
      <c r="R247" s="15"/>
      <c r="S247" s="15"/>
      <c r="U247" s="14"/>
    </row>
    <row r="248" spans="1:21" s="13" customFormat="1" ht="13.8" x14ac:dyDescent="0.25">
      <c r="A248" s="13" t="s">
        <v>31</v>
      </c>
      <c r="B248" s="13" t="s">
        <v>275</v>
      </c>
      <c r="C248" s="13" t="s">
        <v>276</v>
      </c>
      <c r="D248" s="13" t="s">
        <v>277</v>
      </c>
      <c r="E248" s="13" t="s">
        <v>278</v>
      </c>
      <c r="F248" s="13" t="s">
        <v>279</v>
      </c>
      <c r="G248" s="13" t="s">
        <v>37</v>
      </c>
      <c r="H248" s="13" t="s">
        <v>121</v>
      </c>
      <c r="I248" s="13" t="s">
        <v>122</v>
      </c>
      <c r="J248" s="14">
        <v>-10459925.619929999</v>
      </c>
      <c r="K248" s="14">
        <v>-2929714.61998</v>
      </c>
      <c r="L248" s="14">
        <v>-4676905.2697999999</v>
      </c>
      <c r="M248" s="14">
        <f>-5783020.35013+1</f>
        <v>-5783019.3501300002</v>
      </c>
      <c r="N248" s="14">
        <f>-5783020.35013+1</f>
        <v>-5783019.3501300002</v>
      </c>
      <c r="O248" s="14">
        <f t="shared" si="14"/>
        <v>-5131091.3501300002</v>
      </c>
      <c r="P248" s="16">
        <v>-651928</v>
      </c>
      <c r="Q248" s="14">
        <f t="shared" si="12"/>
        <v>-5783019.3501300002</v>
      </c>
      <c r="R248" s="15"/>
      <c r="S248" s="15"/>
      <c r="U248" s="14"/>
    </row>
    <row r="249" spans="1:21" s="13" customFormat="1" ht="13.8" x14ac:dyDescent="0.25">
      <c r="A249" s="13" t="s">
        <v>31</v>
      </c>
      <c r="B249" s="13" t="s">
        <v>275</v>
      </c>
      <c r="C249" s="13" t="s">
        <v>276</v>
      </c>
      <c r="D249" s="13" t="s">
        <v>277</v>
      </c>
      <c r="E249" s="13" t="s">
        <v>278</v>
      </c>
      <c r="F249" s="13" t="s">
        <v>279</v>
      </c>
      <c r="G249" s="13" t="s">
        <v>37</v>
      </c>
      <c r="H249" s="13" t="s">
        <v>85</v>
      </c>
      <c r="I249" s="13" t="s">
        <v>86</v>
      </c>
      <c r="J249" s="14">
        <v>-13262999.999950001</v>
      </c>
      <c r="K249" s="14">
        <v>0</v>
      </c>
      <c r="L249" s="14">
        <v>-8734103.3499899991</v>
      </c>
      <c r="M249" s="14">
        <v>-4528896.649960001</v>
      </c>
      <c r="N249" s="14">
        <v>-4528896.649960001</v>
      </c>
      <c r="O249" s="14">
        <f t="shared" si="14"/>
        <v>2358550.3499999987</v>
      </c>
      <c r="P249" s="16">
        <v>-6887446.9999599997</v>
      </c>
      <c r="Q249" s="14">
        <f t="shared" si="12"/>
        <v>-4528896.649960001</v>
      </c>
      <c r="R249" s="15"/>
      <c r="S249" s="17"/>
      <c r="U249" s="14"/>
    </row>
    <row r="250" spans="1:21" s="13" customFormat="1" ht="13.8" x14ac:dyDescent="0.25">
      <c r="A250" s="13" t="s">
        <v>31</v>
      </c>
      <c r="B250" s="13" t="s">
        <v>275</v>
      </c>
      <c r="C250" s="13" t="s">
        <v>276</v>
      </c>
      <c r="D250" s="13" t="s">
        <v>277</v>
      </c>
      <c r="E250" s="13" t="s">
        <v>278</v>
      </c>
      <c r="F250" s="13" t="s">
        <v>279</v>
      </c>
      <c r="G250" s="13" t="s">
        <v>37</v>
      </c>
      <c r="H250" s="13" t="s">
        <v>280</v>
      </c>
      <c r="I250" s="13" t="s">
        <v>281</v>
      </c>
      <c r="J250" s="14">
        <v>-1534454.9999899999</v>
      </c>
      <c r="K250" s="14">
        <v>-284810</v>
      </c>
      <c r="L250" s="14">
        <v>-1534455</v>
      </c>
      <c r="M250" s="14">
        <v>9.9999888334423304E-6</v>
      </c>
      <c r="N250" s="14">
        <v>0</v>
      </c>
      <c r="O250" s="14">
        <f t="shared" si="14"/>
        <v>0</v>
      </c>
      <c r="Q250" s="14">
        <f t="shared" si="12"/>
        <v>0</v>
      </c>
      <c r="R250" s="19"/>
      <c r="S250" s="19"/>
      <c r="U250" s="14"/>
    </row>
    <row r="251" spans="1:21" s="13" customFormat="1" ht="13.8" x14ac:dyDescent="0.25">
      <c r="A251" s="13" t="s">
        <v>31</v>
      </c>
      <c r="B251" s="13" t="s">
        <v>275</v>
      </c>
      <c r="C251" s="13" t="s">
        <v>276</v>
      </c>
      <c r="D251" s="13" t="s">
        <v>277</v>
      </c>
      <c r="E251" s="13" t="s">
        <v>278</v>
      </c>
      <c r="F251" s="13" t="s">
        <v>279</v>
      </c>
      <c r="G251" s="13" t="s">
        <v>37</v>
      </c>
      <c r="H251" s="13" t="s">
        <v>87</v>
      </c>
      <c r="I251" s="13" t="s">
        <v>88</v>
      </c>
      <c r="J251" s="14">
        <v>-1825298.9999799998</v>
      </c>
      <c r="K251" s="14">
        <v>-199829</v>
      </c>
      <c r="L251" s="14">
        <v>-1211116.9799699998</v>
      </c>
      <c r="M251" s="14">
        <v>-614182.02000999986</v>
      </c>
      <c r="N251" s="14">
        <v>-614182.02000999986</v>
      </c>
      <c r="O251" s="14">
        <f t="shared" si="14"/>
        <v>-7235.0200100000948</v>
      </c>
      <c r="P251" s="16">
        <v>-606946.99999999977</v>
      </c>
      <c r="Q251" s="14">
        <f t="shared" si="12"/>
        <v>-614182.02000999986</v>
      </c>
      <c r="R251" s="15"/>
      <c r="S251" s="15"/>
      <c r="U251" s="14"/>
    </row>
    <row r="252" spans="1:21" s="13" customFormat="1" ht="13.8" x14ac:dyDescent="0.25">
      <c r="A252" s="13" t="s">
        <v>31</v>
      </c>
      <c r="B252" s="13" t="s">
        <v>275</v>
      </c>
      <c r="C252" s="13" t="s">
        <v>276</v>
      </c>
      <c r="D252" s="13" t="s">
        <v>277</v>
      </c>
      <c r="E252" s="13" t="s">
        <v>278</v>
      </c>
      <c r="F252" s="13" t="s">
        <v>279</v>
      </c>
      <c r="G252" s="13" t="s">
        <v>37</v>
      </c>
      <c r="H252" s="13" t="s">
        <v>284</v>
      </c>
      <c r="I252" s="13" t="s">
        <v>285</v>
      </c>
      <c r="J252" s="14">
        <v>-166667</v>
      </c>
      <c r="K252" s="14">
        <v>0</v>
      </c>
      <c r="L252" s="14">
        <v>0</v>
      </c>
      <c r="M252" s="14">
        <v>-166667</v>
      </c>
      <c r="N252" s="14">
        <v>-166667</v>
      </c>
      <c r="O252" s="14">
        <f t="shared" si="14"/>
        <v>-166667</v>
      </c>
      <c r="Q252" s="14">
        <f t="shared" si="12"/>
        <v>-166667</v>
      </c>
      <c r="R252" s="15"/>
      <c r="S252" s="15"/>
      <c r="U252" s="14"/>
    </row>
    <row r="253" spans="1:21" s="13" customFormat="1" ht="13.8" x14ac:dyDescent="0.25">
      <c r="A253" s="13" t="s">
        <v>31</v>
      </c>
      <c r="B253" s="13" t="s">
        <v>275</v>
      </c>
      <c r="C253" s="13" t="s">
        <v>276</v>
      </c>
      <c r="D253" s="13" t="s">
        <v>277</v>
      </c>
      <c r="E253" s="13" t="s">
        <v>278</v>
      </c>
      <c r="F253" s="13" t="s">
        <v>279</v>
      </c>
      <c r="G253" s="13" t="s">
        <v>37</v>
      </c>
      <c r="H253" s="13" t="s">
        <v>286</v>
      </c>
      <c r="I253" s="13" t="s">
        <v>287</v>
      </c>
      <c r="J253" s="14">
        <v>-3824219.7599600023</v>
      </c>
      <c r="K253" s="14">
        <v>-185886.75997000199</v>
      </c>
      <c r="L253" s="14">
        <v>-3824220</v>
      </c>
      <c r="M253" s="14">
        <v>0.24003999680280685</v>
      </c>
      <c r="N253" s="14">
        <v>0</v>
      </c>
      <c r="O253" s="14">
        <f t="shared" si="14"/>
        <v>633220</v>
      </c>
      <c r="P253" s="16">
        <v>-633220</v>
      </c>
      <c r="Q253" s="14">
        <f t="shared" si="12"/>
        <v>0</v>
      </c>
      <c r="R253" s="15"/>
      <c r="S253" s="15"/>
      <c r="U253" s="14"/>
    </row>
    <row r="254" spans="1:21" s="13" customFormat="1" ht="13.8" x14ac:dyDescent="0.25">
      <c r="A254" s="13" t="s">
        <v>31</v>
      </c>
      <c r="B254" s="13" t="s">
        <v>275</v>
      </c>
      <c r="C254" s="13" t="s">
        <v>276</v>
      </c>
      <c r="D254" s="13" t="s">
        <v>277</v>
      </c>
      <c r="E254" s="13" t="s">
        <v>278</v>
      </c>
      <c r="F254" s="13" t="s">
        <v>279</v>
      </c>
      <c r="G254" s="13" t="s">
        <v>37</v>
      </c>
      <c r="H254" s="13" t="s">
        <v>288</v>
      </c>
      <c r="I254" s="13" t="s">
        <v>289</v>
      </c>
      <c r="J254" s="14">
        <v>-798470</v>
      </c>
      <c r="K254" s="14">
        <v>-403470</v>
      </c>
      <c r="L254" s="14">
        <v>-459880.56998999999</v>
      </c>
      <c r="M254" s="14">
        <v>-338589.43001000001</v>
      </c>
      <c r="N254" s="14">
        <v>-338589.43001000001</v>
      </c>
      <c r="O254" s="14">
        <f t="shared" si="14"/>
        <v>-38589.430010000011</v>
      </c>
      <c r="P254" s="16">
        <v>-300000</v>
      </c>
      <c r="Q254" s="14">
        <f t="shared" si="12"/>
        <v>-338589.43001000001</v>
      </c>
      <c r="R254" s="19"/>
      <c r="S254" s="19"/>
      <c r="U254" s="14"/>
    </row>
    <row r="255" spans="1:21" s="13" customFormat="1" ht="13.8" x14ac:dyDescent="0.25">
      <c r="A255" s="13" t="s">
        <v>31</v>
      </c>
      <c r="B255" s="13" t="s">
        <v>275</v>
      </c>
      <c r="C255" s="13" t="s">
        <v>276</v>
      </c>
      <c r="D255" s="13" t="s">
        <v>277</v>
      </c>
      <c r="E255" s="13" t="s">
        <v>278</v>
      </c>
      <c r="F255" s="13" t="s">
        <v>279</v>
      </c>
      <c r="G255" s="13" t="s">
        <v>37</v>
      </c>
      <c r="H255" s="13" t="s">
        <v>290</v>
      </c>
      <c r="I255" s="13" t="s">
        <v>291</v>
      </c>
      <c r="J255" s="14">
        <v>-110833.67</v>
      </c>
      <c r="K255" s="25">
        <v>-16667</v>
      </c>
      <c r="L255" s="14">
        <v>0</v>
      </c>
      <c r="M255" s="14">
        <v>-110833.67</v>
      </c>
      <c r="N255" s="14">
        <v>-94166.67</v>
      </c>
      <c r="O255" s="14">
        <f t="shared" si="14"/>
        <v>-94166.67</v>
      </c>
      <c r="Q255" s="14">
        <f t="shared" si="12"/>
        <v>-94166.67</v>
      </c>
      <c r="R255" s="15"/>
      <c r="S255" s="15"/>
      <c r="T255" s="14">
        <f>+K255</f>
        <v>-16667</v>
      </c>
      <c r="U255" s="14"/>
    </row>
    <row r="256" spans="1:21" s="13" customFormat="1" ht="13.8" x14ac:dyDescent="0.25">
      <c r="A256" s="13" t="s">
        <v>31</v>
      </c>
      <c r="B256" s="13" t="s">
        <v>275</v>
      </c>
      <c r="C256" s="13" t="s">
        <v>276</v>
      </c>
      <c r="D256" s="13" t="s">
        <v>277</v>
      </c>
      <c r="E256" s="13" t="s">
        <v>278</v>
      </c>
      <c r="F256" s="13" t="s">
        <v>279</v>
      </c>
      <c r="G256" s="13" t="s">
        <v>37</v>
      </c>
      <c r="H256" s="13" t="s">
        <v>292</v>
      </c>
      <c r="I256" s="13" t="s">
        <v>293</v>
      </c>
      <c r="J256" s="14">
        <v>-460350.28</v>
      </c>
      <c r="K256" s="14">
        <v>-127017.28</v>
      </c>
      <c r="L256" s="14">
        <v>-399999.99998000002</v>
      </c>
      <c r="M256" s="14">
        <v>-60350.280019999962</v>
      </c>
      <c r="N256" s="14">
        <v>-60350.280019999962</v>
      </c>
      <c r="O256" s="14">
        <f t="shared" si="14"/>
        <v>-0.28001999996195082</v>
      </c>
      <c r="P256" s="16">
        <v>-60350</v>
      </c>
      <c r="Q256" s="14">
        <f t="shared" si="12"/>
        <v>-60350.280019999962</v>
      </c>
      <c r="R256" s="19"/>
      <c r="S256" s="19"/>
      <c r="U256" s="14"/>
    </row>
    <row r="257" spans="1:21" s="13" customFormat="1" ht="13.8" x14ac:dyDescent="0.25">
      <c r="A257" s="13" t="s">
        <v>31</v>
      </c>
      <c r="B257" s="13" t="s">
        <v>275</v>
      </c>
      <c r="C257" s="13" t="s">
        <v>276</v>
      </c>
      <c r="D257" s="13" t="s">
        <v>277</v>
      </c>
      <c r="E257" s="13" t="s">
        <v>278</v>
      </c>
      <c r="F257" s="13" t="s">
        <v>279</v>
      </c>
      <c r="G257" s="13" t="s">
        <v>37</v>
      </c>
      <c r="H257" s="13" t="s">
        <v>294</v>
      </c>
      <c r="I257" s="13" t="s">
        <v>295</v>
      </c>
      <c r="J257" s="14">
        <v>-132546030.28007992</v>
      </c>
      <c r="K257" s="14">
        <v>-2406699.2800899199</v>
      </c>
      <c r="L257" s="14">
        <v>-127010418.77984001</v>
      </c>
      <c r="M257" s="14">
        <v>-5535611.5002399273</v>
      </c>
      <c r="N257" s="14">
        <v>-5535611.5002399273</v>
      </c>
      <c r="O257" s="14">
        <f t="shared" si="14"/>
        <v>-5535611.5002399273</v>
      </c>
      <c r="Q257" s="14">
        <f t="shared" si="12"/>
        <v>-5535611.5002399273</v>
      </c>
      <c r="R257" s="15"/>
      <c r="S257" s="17"/>
      <c r="U257" s="14"/>
    </row>
    <row r="258" spans="1:21" s="13" customFormat="1" ht="13.8" x14ac:dyDescent="0.25">
      <c r="A258" s="13" t="s">
        <v>31</v>
      </c>
      <c r="B258" s="13" t="s">
        <v>275</v>
      </c>
      <c r="C258" s="13" t="s">
        <v>276</v>
      </c>
      <c r="D258" s="13" t="s">
        <v>277</v>
      </c>
      <c r="E258" s="13" t="s">
        <v>278</v>
      </c>
      <c r="F258" s="13" t="s">
        <v>279</v>
      </c>
      <c r="G258" s="13" t="s">
        <v>37</v>
      </c>
      <c r="H258" s="13" t="s">
        <v>296</v>
      </c>
      <c r="I258" s="13" t="s">
        <v>297</v>
      </c>
      <c r="J258" s="14">
        <v>-834281.26991999999</v>
      </c>
      <c r="K258" s="14">
        <v>-498881.27003000001</v>
      </c>
      <c r="L258" s="14">
        <v>-506396.49998999998</v>
      </c>
      <c r="M258" s="14">
        <v>-327884.76993000001</v>
      </c>
      <c r="N258" s="14">
        <v>-327884.76993000001</v>
      </c>
      <c r="O258" s="14">
        <f t="shared" si="14"/>
        <v>-17285.769930000009</v>
      </c>
      <c r="P258" s="16">
        <v>-310599</v>
      </c>
      <c r="Q258" s="14">
        <f t="shared" si="12"/>
        <v>-327884.76993000001</v>
      </c>
      <c r="U258" s="14"/>
    </row>
    <row r="259" spans="1:21" s="13" customFormat="1" ht="13.8" x14ac:dyDescent="0.25">
      <c r="A259" s="13" t="s">
        <v>31</v>
      </c>
      <c r="B259" s="13" t="s">
        <v>275</v>
      </c>
      <c r="C259" s="13" t="s">
        <v>276</v>
      </c>
      <c r="D259" s="13" t="s">
        <v>277</v>
      </c>
      <c r="E259" s="13" t="s">
        <v>278</v>
      </c>
      <c r="F259" s="13" t="s">
        <v>279</v>
      </c>
      <c r="G259" s="13" t="s">
        <v>37</v>
      </c>
      <c r="H259" s="13" t="s">
        <v>298</v>
      </c>
      <c r="I259" s="13" t="s">
        <v>299</v>
      </c>
      <c r="J259" s="14">
        <v>-499690.0098900001</v>
      </c>
      <c r="K259" s="14">
        <v>-273023.01</v>
      </c>
      <c r="L259" s="14">
        <v>-430196.99998999998</v>
      </c>
      <c r="M259" s="14">
        <v>-69493.009900000121</v>
      </c>
      <c r="N259" s="14">
        <v>-69493.009900000121</v>
      </c>
      <c r="O259" s="14">
        <f t="shared" si="14"/>
        <v>-69493.009900000121</v>
      </c>
      <c r="Q259" s="14">
        <f t="shared" si="12"/>
        <v>-69493.009900000121</v>
      </c>
      <c r="U259" s="14"/>
    </row>
    <row r="260" spans="1:21" s="13" customFormat="1" ht="13.8" x14ac:dyDescent="0.25">
      <c r="A260" s="13" t="s">
        <v>31</v>
      </c>
      <c r="B260" s="13" t="s">
        <v>275</v>
      </c>
      <c r="C260" s="13" t="s">
        <v>276</v>
      </c>
      <c r="D260" s="13" t="s">
        <v>277</v>
      </c>
      <c r="E260" s="13" t="s">
        <v>278</v>
      </c>
      <c r="F260" s="13" t="s">
        <v>279</v>
      </c>
      <c r="G260" s="13" t="s">
        <v>37</v>
      </c>
      <c r="H260" s="13" t="s">
        <v>300</v>
      </c>
      <c r="I260" s="13" t="s">
        <v>301</v>
      </c>
      <c r="J260" s="14">
        <v>-2789405.9800200001</v>
      </c>
      <c r="K260" s="14">
        <v>-289405.98002000002</v>
      </c>
      <c r="L260" s="14">
        <v>-2173894.44997</v>
      </c>
      <c r="M260" s="14">
        <v>-615511.53005000018</v>
      </c>
      <c r="N260" s="14">
        <v>-615511.53005000018</v>
      </c>
      <c r="O260" s="14">
        <f t="shared" si="14"/>
        <v>-615511.53005000018</v>
      </c>
      <c r="Q260" s="14">
        <f t="shared" si="12"/>
        <v>-615511.53005000018</v>
      </c>
      <c r="U260" s="14"/>
    </row>
    <row r="261" spans="1:21" s="13" customFormat="1" ht="13.8" x14ac:dyDescent="0.25">
      <c r="A261" s="13" t="s">
        <v>31</v>
      </c>
      <c r="B261" s="13" t="s">
        <v>275</v>
      </c>
      <c r="C261" s="13" t="s">
        <v>276</v>
      </c>
      <c r="D261" s="13" t="s">
        <v>277</v>
      </c>
      <c r="E261" s="13" t="s">
        <v>278</v>
      </c>
      <c r="F261" s="13" t="s">
        <v>279</v>
      </c>
      <c r="G261" s="13" t="s">
        <v>37</v>
      </c>
      <c r="H261" s="13" t="s">
        <v>79</v>
      </c>
      <c r="I261" s="13" t="s">
        <v>80</v>
      </c>
      <c r="J261" s="14">
        <v>-40377.5</v>
      </c>
      <c r="K261" s="14">
        <v>-40377.5</v>
      </c>
      <c r="L261" s="14">
        <v>-40378</v>
      </c>
      <c r="M261" s="14">
        <v>0</v>
      </c>
      <c r="N261" s="14">
        <v>0</v>
      </c>
      <c r="O261" s="14">
        <f t="shared" si="14"/>
        <v>0</v>
      </c>
      <c r="Q261" s="14">
        <f t="shared" si="12"/>
        <v>0</v>
      </c>
      <c r="U261" s="14"/>
    </row>
    <row r="262" spans="1:21" s="13" customFormat="1" ht="13.8" x14ac:dyDescent="0.25">
      <c r="A262" s="13" t="s">
        <v>31</v>
      </c>
      <c r="B262" s="13" t="s">
        <v>275</v>
      </c>
      <c r="C262" s="13" t="s">
        <v>276</v>
      </c>
      <c r="D262" s="13" t="s">
        <v>277</v>
      </c>
      <c r="E262" s="13" t="s">
        <v>278</v>
      </c>
      <c r="F262" s="13" t="s">
        <v>279</v>
      </c>
      <c r="G262" s="13" t="s">
        <v>37</v>
      </c>
      <c r="H262" s="13" t="s">
        <v>302</v>
      </c>
      <c r="I262" s="13" t="s">
        <v>303</v>
      </c>
      <c r="J262" s="14">
        <v>-160000.00099999999</v>
      </c>
      <c r="K262" s="14">
        <v>0</v>
      </c>
      <c r="L262" s="14">
        <v>-89524.25</v>
      </c>
      <c r="M262" s="14">
        <v>-70475.750999999989</v>
      </c>
      <c r="N262" s="14">
        <v>-70475.750999999989</v>
      </c>
      <c r="O262" s="14">
        <f t="shared" si="14"/>
        <v>-70475.750999999989</v>
      </c>
      <c r="Q262" s="14">
        <f t="shared" si="12"/>
        <v>-70475.750999999989</v>
      </c>
      <c r="U262" s="14"/>
    </row>
    <row r="263" spans="1:21" s="13" customFormat="1" ht="13.8" x14ac:dyDescent="0.25">
      <c r="A263" s="13" t="s">
        <v>31</v>
      </c>
      <c r="B263" s="13" t="s">
        <v>275</v>
      </c>
      <c r="C263" s="13" t="s">
        <v>276</v>
      </c>
      <c r="D263" s="13" t="s">
        <v>277</v>
      </c>
      <c r="E263" s="13" t="s">
        <v>278</v>
      </c>
      <c r="F263" s="13" t="s">
        <v>279</v>
      </c>
      <c r="G263" s="13" t="s">
        <v>37</v>
      </c>
      <c r="H263" s="13" t="s">
        <v>269</v>
      </c>
      <c r="I263" s="13" t="s">
        <v>270</v>
      </c>
      <c r="J263" s="14">
        <v>-405500</v>
      </c>
      <c r="K263" s="14">
        <v>0</v>
      </c>
      <c r="L263" s="14">
        <v>-78955</v>
      </c>
      <c r="M263" s="14">
        <v>-326545</v>
      </c>
      <c r="N263" s="14">
        <v>-326545</v>
      </c>
      <c r="O263" s="14">
        <f t="shared" si="14"/>
        <v>0</v>
      </c>
      <c r="P263" s="16">
        <v>-326545</v>
      </c>
      <c r="Q263" s="14">
        <f t="shared" si="12"/>
        <v>-326545</v>
      </c>
      <c r="U263" s="14"/>
    </row>
    <row r="264" spans="1:21" s="13" customFormat="1" ht="13.8" x14ac:dyDescent="0.25">
      <c r="A264" s="13" t="s">
        <v>31</v>
      </c>
      <c r="B264" s="13" t="s">
        <v>275</v>
      </c>
      <c r="C264" s="13" t="s">
        <v>276</v>
      </c>
      <c r="D264" s="13" t="s">
        <v>277</v>
      </c>
      <c r="E264" s="13" t="s">
        <v>278</v>
      </c>
      <c r="F264" s="13" t="s">
        <v>279</v>
      </c>
      <c r="G264" s="13" t="s">
        <v>37</v>
      </c>
      <c r="H264" s="13" t="s">
        <v>81</v>
      </c>
      <c r="I264" s="13" t="s">
        <v>82</v>
      </c>
      <c r="J264" s="14">
        <v>-1640179</v>
      </c>
      <c r="K264" s="14">
        <v>0</v>
      </c>
      <c r="L264" s="14">
        <v>-1560006.61</v>
      </c>
      <c r="M264" s="14">
        <v>-80172.390000000014</v>
      </c>
      <c r="N264" s="14">
        <v>-80172.390000000014</v>
      </c>
      <c r="O264" s="14">
        <f t="shared" si="14"/>
        <v>-172.39000000001397</v>
      </c>
      <c r="P264" s="16">
        <v>-80000</v>
      </c>
      <c r="Q264" s="14">
        <f t="shared" si="12"/>
        <v>-80172.390000000014</v>
      </c>
      <c r="U264" s="14"/>
    </row>
    <row r="265" spans="1:21" s="13" customFormat="1" ht="13.8" x14ac:dyDescent="0.25">
      <c r="A265" s="13" t="s">
        <v>31</v>
      </c>
      <c r="B265" s="13" t="s">
        <v>275</v>
      </c>
      <c r="C265" s="13" t="s">
        <v>276</v>
      </c>
      <c r="D265" s="13" t="s">
        <v>277</v>
      </c>
      <c r="E265" s="13" t="s">
        <v>278</v>
      </c>
      <c r="F265" s="13" t="s">
        <v>279</v>
      </c>
      <c r="G265" s="13" t="s">
        <v>37</v>
      </c>
      <c r="H265" s="13" t="s">
        <v>91</v>
      </c>
      <c r="I265" s="13" t="s">
        <v>92</v>
      </c>
      <c r="J265" s="14">
        <v>-1150000</v>
      </c>
      <c r="K265" s="14">
        <v>0</v>
      </c>
      <c r="L265" s="14">
        <v>-752700</v>
      </c>
      <c r="M265" s="14">
        <v>-397300</v>
      </c>
      <c r="N265" s="14">
        <v>-397300</v>
      </c>
      <c r="O265" s="14">
        <f t="shared" si="14"/>
        <v>0</v>
      </c>
      <c r="P265" s="16">
        <v>-397300</v>
      </c>
      <c r="Q265" s="14">
        <f t="shared" ref="Q265:Q272" si="15">+O265+P265</f>
        <v>-397300</v>
      </c>
      <c r="U265" s="14"/>
    </row>
    <row r="266" spans="1:21" s="13" customFormat="1" ht="13.8" x14ac:dyDescent="0.25">
      <c r="A266" s="13" t="s">
        <v>31</v>
      </c>
      <c r="B266" s="13" t="s">
        <v>275</v>
      </c>
      <c r="C266" s="13" t="s">
        <v>276</v>
      </c>
      <c r="D266" s="13" t="s">
        <v>277</v>
      </c>
      <c r="E266" s="13" t="s">
        <v>278</v>
      </c>
      <c r="F266" s="13" t="s">
        <v>279</v>
      </c>
      <c r="G266" s="13" t="s">
        <v>37</v>
      </c>
      <c r="H266" s="13" t="s">
        <v>304</v>
      </c>
      <c r="I266" s="13" t="s">
        <v>305</v>
      </c>
      <c r="J266" s="14">
        <v>-1318314</v>
      </c>
      <c r="K266" s="14">
        <v>0</v>
      </c>
      <c r="L266" s="14">
        <v>-311475.90000000002</v>
      </c>
      <c r="M266" s="14">
        <v>-1006838.1</v>
      </c>
      <c r="N266" s="14">
        <v>-1006838.1</v>
      </c>
      <c r="O266" s="14">
        <f t="shared" si="14"/>
        <v>-9.9999999976716936E-2</v>
      </c>
      <c r="P266" s="16">
        <v>-1006838</v>
      </c>
      <c r="Q266" s="14">
        <f t="shared" si="15"/>
        <v>-1006838.1</v>
      </c>
      <c r="U266" s="14"/>
    </row>
    <row r="267" spans="1:21" s="13" customFormat="1" ht="13.8" x14ac:dyDescent="0.25">
      <c r="A267" s="13" t="s">
        <v>31</v>
      </c>
      <c r="B267" s="13" t="s">
        <v>275</v>
      </c>
      <c r="C267" s="13" t="s">
        <v>276</v>
      </c>
      <c r="D267" s="13" t="s">
        <v>277</v>
      </c>
      <c r="E267" s="13" t="s">
        <v>278</v>
      </c>
      <c r="F267" s="13" t="s">
        <v>279</v>
      </c>
      <c r="G267" s="13" t="s">
        <v>37</v>
      </c>
      <c r="H267" s="13" t="s">
        <v>93</v>
      </c>
      <c r="I267" s="13" t="s">
        <v>94</v>
      </c>
      <c r="J267" s="14">
        <v>-7623.5</v>
      </c>
      <c r="K267" s="14">
        <v>-7623.5</v>
      </c>
      <c r="L267" s="14">
        <v>-7624</v>
      </c>
      <c r="M267" s="14">
        <v>0</v>
      </c>
      <c r="N267" s="14">
        <v>0</v>
      </c>
      <c r="O267" s="14">
        <f t="shared" si="14"/>
        <v>0</v>
      </c>
      <c r="Q267" s="14">
        <f t="shared" si="15"/>
        <v>0</v>
      </c>
      <c r="U267" s="14"/>
    </row>
    <row r="268" spans="1:21" s="13" customFormat="1" ht="13.8" x14ac:dyDescent="0.25">
      <c r="A268" s="13" t="s">
        <v>31</v>
      </c>
      <c r="B268" s="13" t="s">
        <v>275</v>
      </c>
      <c r="C268" s="13" t="s">
        <v>276</v>
      </c>
      <c r="D268" s="13" t="s">
        <v>277</v>
      </c>
      <c r="E268" s="13" t="s">
        <v>278</v>
      </c>
      <c r="F268" s="13" t="s">
        <v>279</v>
      </c>
      <c r="G268" s="13" t="s">
        <v>37</v>
      </c>
      <c r="H268" s="13" t="s">
        <v>45</v>
      </c>
      <c r="I268" s="13" t="s">
        <v>46</v>
      </c>
      <c r="J268" s="14">
        <v>-218520</v>
      </c>
      <c r="K268" s="14">
        <v>0</v>
      </c>
      <c r="L268" s="14">
        <v>-168000</v>
      </c>
      <c r="M268" s="14">
        <v>-50520</v>
      </c>
      <c r="N268" s="14">
        <v>-50520</v>
      </c>
      <c r="O268" s="14">
        <f t="shared" si="14"/>
        <v>-50520</v>
      </c>
      <c r="Q268" s="14">
        <f t="shared" si="15"/>
        <v>-50520</v>
      </c>
      <c r="U268" s="14"/>
    </row>
    <row r="269" spans="1:21" s="13" customFormat="1" ht="13.8" x14ac:dyDescent="0.25">
      <c r="A269" s="13" t="s">
        <v>31</v>
      </c>
      <c r="B269" s="13" t="s">
        <v>275</v>
      </c>
      <c r="C269" s="13" t="s">
        <v>276</v>
      </c>
      <c r="D269" s="13" t="s">
        <v>277</v>
      </c>
      <c r="E269" s="13" t="s">
        <v>278</v>
      </c>
      <c r="F269" s="13" t="s">
        <v>279</v>
      </c>
      <c r="G269" s="13" t="s">
        <v>37</v>
      </c>
      <c r="H269" s="13" t="s">
        <v>306</v>
      </c>
      <c r="I269" s="13" t="s">
        <v>307</v>
      </c>
      <c r="J269" s="14">
        <v>-1828494</v>
      </c>
      <c r="K269" s="14">
        <v>-1828494</v>
      </c>
      <c r="L269" s="14">
        <v>-1828494</v>
      </c>
      <c r="M269" s="14">
        <v>0</v>
      </c>
      <c r="N269" s="14">
        <v>0</v>
      </c>
      <c r="O269" s="14">
        <f t="shared" si="14"/>
        <v>0</v>
      </c>
      <c r="Q269" s="14">
        <f t="shared" si="15"/>
        <v>0</v>
      </c>
      <c r="U269" s="14"/>
    </row>
    <row r="270" spans="1:21" s="13" customFormat="1" ht="13.8" x14ac:dyDescent="0.25">
      <c r="A270" s="13" t="s">
        <v>31</v>
      </c>
      <c r="B270" s="13" t="s">
        <v>275</v>
      </c>
      <c r="C270" s="13" t="s">
        <v>276</v>
      </c>
      <c r="D270" s="13" t="s">
        <v>277</v>
      </c>
      <c r="E270" s="13" t="s">
        <v>278</v>
      </c>
      <c r="F270" s="13" t="s">
        <v>308</v>
      </c>
      <c r="G270" s="13" t="s">
        <v>37</v>
      </c>
      <c r="H270" s="13" t="s">
        <v>309</v>
      </c>
      <c r="I270" s="13" t="s">
        <v>310</v>
      </c>
      <c r="J270" s="14">
        <v>-40800000</v>
      </c>
      <c r="K270" s="14">
        <v>0</v>
      </c>
      <c r="L270" s="14">
        <v>-39999999.999990001</v>
      </c>
      <c r="M270" s="14">
        <v>-800000.00000999868</v>
      </c>
      <c r="N270" s="14">
        <v>-800000.00000999868</v>
      </c>
      <c r="O270" s="14">
        <f t="shared" si="14"/>
        <v>-9.9986791610717773E-6</v>
      </c>
      <c r="P270" s="16">
        <v>-800000</v>
      </c>
      <c r="Q270" s="14">
        <f t="shared" si="15"/>
        <v>-800000.00000999868</v>
      </c>
      <c r="U270" s="14"/>
    </row>
    <row r="271" spans="1:21" s="13" customFormat="1" ht="13.8" x14ac:dyDescent="0.25">
      <c r="A271" s="13" t="s">
        <v>31</v>
      </c>
      <c r="B271" s="13" t="s">
        <v>275</v>
      </c>
      <c r="C271" s="13" t="s">
        <v>276</v>
      </c>
      <c r="D271" s="13" t="s">
        <v>277</v>
      </c>
      <c r="E271" s="13" t="s">
        <v>278</v>
      </c>
      <c r="F271" s="13" t="s">
        <v>308</v>
      </c>
      <c r="G271" s="13" t="s">
        <v>37</v>
      </c>
      <c r="H271" s="13" t="s">
        <v>55</v>
      </c>
      <c r="I271" s="13" t="s">
        <v>56</v>
      </c>
      <c r="J271" s="14">
        <v>-213000000</v>
      </c>
      <c r="K271" s="14">
        <v>0</v>
      </c>
      <c r="L271" s="14">
        <v>-145000000</v>
      </c>
      <c r="M271" s="14">
        <v>-68000000</v>
      </c>
      <c r="N271" s="14">
        <v>-68000000</v>
      </c>
      <c r="O271" s="14">
        <f t="shared" si="14"/>
        <v>0</v>
      </c>
      <c r="P271" s="16">
        <v>-68000000</v>
      </c>
      <c r="Q271" s="14">
        <f t="shared" si="15"/>
        <v>-68000000</v>
      </c>
      <c r="U271" s="14"/>
    </row>
    <row r="272" spans="1:21" s="13" customFormat="1" ht="13.8" x14ac:dyDescent="0.25">
      <c r="A272" s="13" t="s">
        <v>31</v>
      </c>
      <c r="B272" s="13" t="s">
        <v>275</v>
      </c>
      <c r="C272" s="13" t="s">
        <v>276</v>
      </c>
      <c r="D272" s="13" t="s">
        <v>277</v>
      </c>
      <c r="E272" s="13" t="s">
        <v>278</v>
      </c>
      <c r="F272" s="13" t="s">
        <v>308</v>
      </c>
      <c r="G272" s="13" t="s">
        <v>37</v>
      </c>
      <c r="H272" s="13" t="s">
        <v>38</v>
      </c>
      <c r="I272" s="13" t="s">
        <v>38</v>
      </c>
      <c r="J272" s="14">
        <v>-14499999.997979999</v>
      </c>
      <c r="K272" s="14">
        <v>0</v>
      </c>
      <c r="L272" s="14">
        <v>-12999999.999989999</v>
      </c>
      <c r="M272" s="14">
        <v>-1499999.9979899991</v>
      </c>
      <c r="N272" s="14">
        <v>-1499999.9979899991</v>
      </c>
      <c r="O272" s="14">
        <f t="shared" si="14"/>
        <v>2.0100008696317673E-3</v>
      </c>
      <c r="P272" s="16">
        <v>-1500000</v>
      </c>
      <c r="Q272" s="14">
        <f t="shared" si="15"/>
        <v>-1499999.9979899991</v>
      </c>
      <c r="U272" s="14"/>
    </row>
    <row r="275" spans="15:16" x14ac:dyDescent="0.3">
      <c r="O275" s="19"/>
      <c r="P275" s="19"/>
    </row>
    <row r="276" spans="15:16" x14ac:dyDescent="0.3">
      <c r="O276" s="19"/>
      <c r="P276" s="19"/>
    </row>
    <row r="277" spans="15:16" x14ac:dyDescent="0.3">
      <c r="O277" s="19"/>
      <c r="P277" s="19"/>
    </row>
  </sheetData>
  <autoFilter ref="A7:U272" xr:uid="{DB4658AB-9E16-4C37-8ED8-EB4AF4577180}"/>
  <mergeCells count="4">
    <mergeCell ref="K2:S3"/>
    <mergeCell ref="J6:N6"/>
    <mergeCell ref="O6:Q6"/>
    <mergeCell ref="R6:S6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KOOND</vt:lpstr>
    </vt:vector>
  </TitlesOfParts>
  <Company>Registrite ja InfosÃ¼steemide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Siemann</dc:creator>
  <cp:lastModifiedBy>Helena Siemann</cp:lastModifiedBy>
  <dcterms:created xsi:type="dcterms:W3CDTF">2023-05-26T14:58:25Z</dcterms:created>
  <dcterms:modified xsi:type="dcterms:W3CDTF">2023-06-15T09:29:39Z</dcterms:modified>
</cp:coreProperties>
</file>